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esktop\"/>
    </mc:Choice>
  </mc:AlternateContent>
  <bookViews>
    <workbookView xWindow="240" yWindow="90" windowWidth="18195" windowHeight="11310"/>
  </bookViews>
  <sheets>
    <sheet name="Всі" sheetId="8" r:id="rId1"/>
    <sheet name="11 клас" sheetId="13" r:id="rId2"/>
    <sheet name="10 клас" sheetId="14" r:id="rId3"/>
    <sheet name="9 клас" sheetId="15" r:id="rId4"/>
    <sheet name="8 клас" sheetId="16" r:id="rId5"/>
    <sheet name="По районах" sheetId="17" r:id="rId6"/>
    <sheet name="Рейтинг районів" sheetId="18" r:id="rId7"/>
  </sheets>
  <calcPr calcId="162913"/>
</workbook>
</file>

<file path=xl/calcChain.xml><?xml version="1.0" encoding="utf-8"?>
<calcChain xmlns="http://schemas.openxmlformats.org/spreadsheetml/2006/main">
  <c r="Y35" i="17" l="1"/>
  <c r="G16" i="18"/>
  <c r="H16" i="18" s="1"/>
  <c r="Y40" i="17"/>
  <c r="G19" i="18"/>
  <c r="H19" i="18" s="1"/>
  <c r="H15" i="18"/>
  <c r="G7" i="18"/>
  <c r="H7" i="18" s="1"/>
  <c r="G4" i="18"/>
  <c r="H4" i="18" s="1"/>
  <c r="G12" i="18"/>
  <c r="H12" i="18" s="1"/>
  <c r="G18" i="18"/>
  <c r="H18" i="18" s="1"/>
  <c r="G9" i="18"/>
  <c r="H9" i="18" s="1"/>
  <c r="G22" i="18"/>
  <c r="H22" i="18" s="1"/>
  <c r="G11" i="18"/>
  <c r="H11" i="18" s="1"/>
  <c r="G14" i="18"/>
  <c r="H14" i="18" s="1"/>
  <c r="G17" i="18"/>
  <c r="H17" i="18" s="1"/>
  <c r="G24" i="18"/>
  <c r="H24" i="18" s="1"/>
  <c r="G8" i="18"/>
  <c r="H8" i="18" s="1"/>
  <c r="G10" i="18"/>
  <c r="H10" i="18" s="1"/>
  <c r="G13" i="18"/>
  <c r="G31" i="18"/>
  <c r="G21" i="18"/>
  <c r="H21" i="18" s="1"/>
  <c r="G26" i="18"/>
  <c r="H26" i="18" s="1"/>
  <c r="G20" i="18"/>
  <c r="H20" i="18" s="1"/>
  <c r="G5" i="18"/>
  <c r="G33" i="18"/>
  <c r="G25" i="18"/>
  <c r="H25" i="18" s="1"/>
  <c r="G23" i="18"/>
  <c r="H23" i="18" s="1"/>
  <c r="G28" i="18"/>
  <c r="G32" i="18"/>
  <c r="G29" i="18"/>
  <c r="G30" i="18"/>
  <c r="G27" i="18"/>
  <c r="G6" i="18"/>
  <c r="H6" i="18" s="1"/>
  <c r="Y106" i="17"/>
  <c r="Y102" i="17"/>
  <c r="Y90" i="17"/>
  <c r="Y81" i="17"/>
  <c r="Y76" i="17"/>
  <c r="Y56" i="17"/>
  <c r="X73" i="17"/>
  <c r="Y69" i="17"/>
  <c r="Y65" i="17"/>
  <c r="Y60" i="17"/>
  <c r="X49" i="17"/>
  <c r="Y47" i="17"/>
  <c r="Y30" i="17"/>
  <c r="Y25" i="17"/>
  <c r="Y13" i="17"/>
  <c r="X4" i="17"/>
  <c r="F34" i="18"/>
  <c r="E34" i="18"/>
  <c r="D34" i="18"/>
  <c r="C34" i="18"/>
  <c r="H5" i="18"/>
  <c r="H13" i="18"/>
  <c r="V84" i="17"/>
  <c r="V56" i="17"/>
  <c r="V62" i="17"/>
  <c r="X65" i="17" s="1"/>
  <c r="V58" i="17"/>
  <c r="X60" i="17" s="1"/>
  <c r="V102" i="17"/>
  <c r="V30" i="17"/>
  <c r="V60" i="17"/>
  <c r="V100" i="17"/>
  <c r="V13" i="17"/>
  <c r="V32" i="17"/>
  <c r="X35" i="17" s="1"/>
  <c r="V83" i="17"/>
  <c r="X90" i="17" s="1"/>
  <c r="V33" i="17"/>
  <c r="V6" i="17"/>
  <c r="X7" i="17" s="1"/>
  <c r="V7" i="17"/>
  <c r="V101" i="17"/>
  <c r="V81" i="17"/>
  <c r="V12" i="17"/>
  <c r="V37" i="17"/>
  <c r="X40" i="17" s="1"/>
  <c r="V22" i="17"/>
  <c r="V73" i="17"/>
  <c r="V104" i="17"/>
  <c r="X106" i="17" s="1"/>
  <c r="V76" i="17"/>
  <c r="V51" i="17"/>
  <c r="X56" i="17" s="1"/>
  <c r="V17" i="17"/>
  <c r="X18" i="17" s="1"/>
  <c r="V80" i="17"/>
  <c r="V35" i="17"/>
  <c r="V52" i="17"/>
  <c r="V15" i="17"/>
  <c r="X15" i="17" s="1"/>
  <c r="V86" i="17"/>
  <c r="V99" i="17"/>
  <c r="V85" i="17"/>
  <c r="V64" i="17"/>
  <c r="V42" i="17"/>
  <c r="X43" i="17" s="1"/>
  <c r="V59" i="17"/>
  <c r="V88" i="17"/>
  <c r="V63" i="17"/>
  <c r="V98" i="17"/>
  <c r="V27" i="17"/>
  <c r="X30" i="17" s="1"/>
  <c r="V72" i="17"/>
  <c r="V71" i="17"/>
  <c r="V54" i="17"/>
  <c r="V45" i="17"/>
  <c r="X47" i="17" s="1"/>
  <c r="V65" i="17"/>
  <c r="V53" i="17"/>
  <c r="V18" i="17"/>
  <c r="V89" i="17"/>
  <c r="V20" i="17"/>
  <c r="X22" i="17" s="1"/>
  <c r="V28" i="17"/>
  <c r="V34" i="17"/>
  <c r="V79" i="17"/>
  <c r="V87" i="17"/>
  <c r="V105" i="17"/>
  <c r="V75" i="17"/>
  <c r="X76" i="17" s="1"/>
  <c r="V25" i="17"/>
  <c r="V11" i="17"/>
  <c r="V38" i="17"/>
  <c r="V67" i="17"/>
  <c r="X69" i="17" s="1"/>
  <c r="V96" i="17"/>
  <c r="X102" i="17" s="1"/>
  <c r="V97" i="17"/>
  <c r="V24" i="17"/>
  <c r="X25" i="17" s="1"/>
  <c r="V95" i="17"/>
  <c r="V94" i="17"/>
  <c r="V49" i="17"/>
  <c r="V21" i="17"/>
  <c r="V106" i="17"/>
  <c r="V39" i="17"/>
  <c r="V10" i="17"/>
  <c r="V29" i="17"/>
  <c r="V69" i="17"/>
  <c r="V47" i="17"/>
  <c r="V78" i="17"/>
  <c r="X81" i="17" s="1"/>
  <c r="V55" i="17"/>
  <c r="V68" i="17"/>
  <c r="V40" i="17"/>
  <c r="V3" i="17"/>
  <c r="V4" i="17"/>
  <c r="V93" i="17"/>
  <c r="V43" i="17"/>
  <c r="V90" i="17"/>
  <c r="V9" i="17"/>
  <c r="X13" i="17" s="1"/>
  <c r="V92" i="17"/>
  <c r="V46" i="17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V6" i="16"/>
  <c r="V5" i="16"/>
  <c r="V4" i="16"/>
  <c r="V3" i="16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V3" i="15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V3" i="13"/>
  <c r="V84" i="8" l="1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</calcChain>
</file>

<file path=xl/sharedStrings.xml><?xml version="1.0" encoding="utf-8"?>
<sst xmlns="http://schemas.openxmlformats.org/spreadsheetml/2006/main" count="2123" uniqueCount="442">
  <si>
    <t>Ранг</t>
  </si>
  <si>
    <t>Користувач</t>
  </si>
  <si>
    <t>Пароль</t>
  </si>
  <si>
    <t>Повне ім'я</t>
  </si>
  <si>
    <t>A</t>
  </si>
  <si>
    <t>B</t>
  </si>
  <si>
    <t>C</t>
  </si>
  <si>
    <t>D</t>
  </si>
  <si>
    <t>KSH01</t>
  </si>
  <si>
    <t>Савчук Константин Ростиславович</t>
  </si>
  <si>
    <t>ZTM03</t>
  </si>
  <si>
    <t>Кочубей Костянтин Максимович</t>
  </si>
  <si>
    <t>ZTM07</t>
  </si>
  <si>
    <t>Шимон Юрій Олександрович</t>
  </si>
  <si>
    <t>Житомирський екологічний ліцей №24</t>
  </si>
  <si>
    <t>OLV02</t>
  </si>
  <si>
    <t>Савченко Олександр Олександрович</t>
  </si>
  <si>
    <t>Олевська гімназія</t>
  </si>
  <si>
    <t>ZTM01</t>
  </si>
  <si>
    <t>Кривонос Михайло Олександрович</t>
  </si>
  <si>
    <t>MAM02</t>
  </si>
  <si>
    <t>Тонкошкур Олег Русланович</t>
  </si>
  <si>
    <t>ZTM05</t>
  </si>
  <si>
    <t>Коваль Дмитро Олександрович</t>
  </si>
  <si>
    <t>BEM01</t>
  </si>
  <si>
    <t>Первій Михайло Віталійович</t>
  </si>
  <si>
    <t>НВК№4</t>
  </si>
  <si>
    <t>EMI01</t>
  </si>
  <si>
    <t>Кльоц Богдан Григорович</t>
  </si>
  <si>
    <t>ZTM02</t>
  </si>
  <si>
    <t>Леут Назарій Віталійович</t>
  </si>
  <si>
    <t>KTR04</t>
  </si>
  <si>
    <t>Терещук Микола Артемович</t>
  </si>
  <si>
    <t>Ушомирська  гімназія</t>
  </si>
  <si>
    <t>AND02</t>
  </si>
  <si>
    <t>Маришенков Мирослав Васильович</t>
  </si>
  <si>
    <t>Старокотелянська гімназія</t>
  </si>
  <si>
    <t>AND01</t>
  </si>
  <si>
    <t>Панченко Артем Сергійович</t>
  </si>
  <si>
    <t>LUB02</t>
  </si>
  <si>
    <t>Пацанівський Максим Олександрович</t>
  </si>
  <si>
    <t>Любарська гімназія №1</t>
  </si>
  <si>
    <t>EMI02</t>
  </si>
  <si>
    <t>Строй Вадим Вікторович</t>
  </si>
  <si>
    <t>KTR03</t>
  </si>
  <si>
    <t>Котенко Олександр Дмитрович</t>
  </si>
  <si>
    <t>Коростенський міський колегіум</t>
  </si>
  <si>
    <t>ZTL08</t>
  </si>
  <si>
    <t>Горобець Олександр Сергійович</t>
  </si>
  <si>
    <t>ліцей при ЖДТУ</t>
  </si>
  <si>
    <t>OLV03</t>
  </si>
  <si>
    <t>Курильчук Богдан Вікторович</t>
  </si>
  <si>
    <t>ZTM06</t>
  </si>
  <si>
    <t>Гончаренко Євгеній Васильович</t>
  </si>
  <si>
    <t>Житомирська міська гімназія №3</t>
  </si>
  <si>
    <t>ROM02</t>
  </si>
  <si>
    <t>Волков Дмитро Олександрович</t>
  </si>
  <si>
    <t>ОНЗ «Романівська гімназія»</t>
  </si>
  <si>
    <t>ZTL03</t>
  </si>
  <si>
    <t>Горобець Олексій Сергійович</t>
  </si>
  <si>
    <t>BEM04</t>
  </si>
  <si>
    <t>Лукашук Вадим Олегович</t>
  </si>
  <si>
    <t>ЗОШ №12</t>
  </si>
  <si>
    <t>ZTL06</t>
  </si>
  <si>
    <t>Сімчук Андрій Володимирович</t>
  </si>
  <si>
    <t>ZTM04</t>
  </si>
  <si>
    <t>Сушицький Іван Іванович</t>
  </si>
  <si>
    <t>ZTM08</t>
  </si>
  <si>
    <t>Ігумнов Олександр Олександрович</t>
  </si>
  <si>
    <t>NVR02</t>
  </si>
  <si>
    <t>Аврамчук Андрій Валерійович</t>
  </si>
  <si>
    <t>OVR02</t>
  </si>
  <si>
    <t>Шваб Дарина Сергіївна</t>
  </si>
  <si>
    <t>KTR02</t>
  </si>
  <si>
    <t>Артемчук Олексій Вікторович</t>
  </si>
  <si>
    <t>BEM03</t>
  </si>
  <si>
    <t>Музичка-Скрипка Олександра Тарасівна</t>
  </si>
  <si>
    <t>OVR03</t>
  </si>
  <si>
    <t>Невмержицький Олексій Миколайович</t>
  </si>
  <si>
    <t>ZTL04</t>
  </si>
  <si>
    <t>Федоров Олексій Михайлович</t>
  </si>
  <si>
    <t>KSH03</t>
  </si>
  <si>
    <t>Батюк Микола Олександрович</t>
  </si>
  <si>
    <t>-</t>
  </si>
  <si>
    <t>BAR02</t>
  </si>
  <si>
    <t>Майструк Дмитро Юрійович</t>
  </si>
  <si>
    <t>LUB01</t>
  </si>
  <si>
    <t>Пацанівська Аліна Олександрівна</t>
  </si>
  <si>
    <t>NVR03</t>
  </si>
  <si>
    <t>Лисанець Андрій Вікторович</t>
  </si>
  <si>
    <t>MAM03</t>
  </si>
  <si>
    <t>Островський Володимир Олександрович</t>
  </si>
  <si>
    <t>KSH02</t>
  </si>
  <si>
    <t>Яцко Денис Миколайович</t>
  </si>
  <si>
    <t>BER01</t>
  </si>
  <si>
    <t>Гуменюк Олексій Андрійович</t>
  </si>
  <si>
    <t>OVR04</t>
  </si>
  <si>
    <t>Кравчук Віталій Ігорович</t>
  </si>
  <si>
    <t>KTM03</t>
  </si>
  <si>
    <t>Боровков Нікіта Володимирович</t>
  </si>
  <si>
    <t>міський колегіум</t>
  </si>
  <si>
    <t>ROM01</t>
  </si>
  <si>
    <t>Андрущенко Людмила Валеріївна</t>
  </si>
  <si>
    <t>ZTM12</t>
  </si>
  <si>
    <t>Полковніченко Тимофій Павлович</t>
  </si>
  <si>
    <t>NVM02</t>
  </si>
  <si>
    <t>Кондратюк Вікторія Валеріївна</t>
  </si>
  <si>
    <t>Новоград-Волинська загальноосвітня школа І –ІІІ ступенів №7</t>
  </si>
  <si>
    <t>NVM05</t>
  </si>
  <si>
    <t>Шмідт Валерій Євгенович</t>
  </si>
  <si>
    <t>ZTR02</t>
  </si>
  <si>
    <t>Геча Олександр Іванович</t>
  </si>
  <si>
    <t>Озерненська гімназія</t>
  </si>
  <si>
    <t>RAD02</t>
  </si>
  <si>
    <t>Цвік Олександр Сергійович</t>
  </si>
  <si>
    <t>Гімназія</t>
  </si>
  <si>
    <t>KTM01</t>
  </si>
  <si>
    <t>Іванов Артем Олександрович</t>
  </si>
  <si>
    <t>міський ліцей</t>
  </si>
  <si>
    <t>ROM04</t>
  </si>
  <si>
    <t>Ковальчук Юрій Володимирович</t>
  </si>
  <si>
    <t>ОНЗ «Миропільська гімназія»</t>
  </si>
  <si>
    <t>BEM02</t>
  </si>
  <si>
    <t>Батюк Іван Віталійович</t>
  </si>
  <si>
    <t>KTM02</t>
  </si>
  <si>
    <t>Безсмертний Станіслав Олексійович</t>
  </si>
  <si>
    <t>ЗОШ№11</t>
  </si>
  <si>
    <t>ZTL05</t>
  </si>
  <si>
    <t>Власенко Вікторія Вадимівна</t>
  </si>
  <si>
    <t>ZTL01</t>
  </si>
  <si>
    <t>Каленський Олександр Андрійович</t>
  </si>
  <si>
    <t>BAR01</t>
  </si>
  <si>
    <t>Каліновський Дмитро Михайлович</t>
  </si>
  <si>
    <t>OLV04</t>
  </si>
  <si>
    <t>Гайченя Лідія В’ячеславівна</t>
  </si>
  <si>
    <t>ROM03</t>
  </si>
  <si>
    <t>Воробйов Олексій Олександрович</t>
  </si>
  <si>
    <t>BEM05</t>
  </si>
  <si>
    <t>Росляков Михайло Віталійович</t>
  </si>
  <si>
    <t>NVM03</t>
  </si>
  <si>
    <t>Прохорчук Анастасія Іванівна</t>
  </si>
  <si>
    <t>BRU01</t>
  </si>
  <si>
    <t>Журбенко  Ростислав Русланович</t>
  </si>
  <si>
    <t>ZTM10</t>
  </si>
  <si>
    <t>Кривонос Павло Олександрович</t>
  </si>
  <si>
    <t>ZTM14</t>
  </si>
  <si>
    <t>Поліщук Денис Ігорович</t>
  </si>
  <si>
    <t>Житомирський міський колегіум</t>
  </si>
  <si>
    <t>MAM01</t>
  </si>
  <si>
    <t>Падалко Денис Романович</t>
  </si>
  <si>
    <t>KTM04</t>
  </si>
  <si>
    <t>Сарнавська Юлія Олександрівна</t>
  </si>
  <si>
    <t>ZTR03</t>
  </si>
  <si>
    <t>Чернорай Владислава Олегівна</t>
  </si>
  <si>
    <t>Новогуйвинська гімназія</t>
  </si>
  <si>
    <t>NVM04</t>
  </si>
  <si>
    <t>Сахно Дар’я Анатоліївна</t>
  </si>
  <si>
    <t>Ліцей №1 міста Новограда-Волинського</t>
  </si>
  <si>
    <t>CHE01</t>
  </si>
  <si>
    <t>Клітенко Андрій Олександрович</t>
  </si>
  <si>
    <t>Черняхівська гімназія</t>
  </si>
  <si>
    <t>ZTL07</t>
  </si>
  <si>
    <t>Вербовський Олександр Юрійович</t>
  </si>
  <si>
    <t>NVM01</t>
  </si>
  <si>
    <t>Мельник Назарій Олександрович</t>
  </si>
  <si>
    <t>OLV01</t>
  </si>
  <si>
    <t>Луценко Іван Сергійович</t>
  </si>
  <si>
    <t>PUL01</t>
  </si>
  <si>
    <t>Волощук Богдан Іванович</t>
  </si>
  <si>
    <t>Курненсьська ЗОШ</t>
  </si>
  <si>
    <t>CHE02</t>
  </si>
  <si>
    <t>Столяр Олександр Олександрович</t>
  </si>
  <si>
    <t>Видиборський ліцей інформаційних технологій</t>
  </si>
  <si>
    <t>ZTR01</t>
  </si>
  <si>
    <t>Босик Віталій Вікторович</t>
  </si>
  <si>
    <t>NVR01</t>
  </si>
  <si>
    <t>Сергійчук Максим Дмитрович</t>
  </si>
  <si>
    <t>NVM06</t>
  </si>
  <si>
    <t>Потапов Дмитро Олександрович</t>
  </si>
  <si>
    <t>Новоград- Волинська загальноосвітня школа І –ІІІ ступенів №7</t>
  </si>
  <si>
    <t>RAD03</t>
  </si>
  <si>
    <t>Ларіонов Святослав Євгенійович</t>
  </si>
  <si>
    <t>BRU02</t>
  </si>
  <si>
    <t>Стаднюк Андрій Сергійович</t>
  </si>
  <si>
    <t>PUL03</t>
  </si>
  <si>
    <t>Ляшук  Анастасія Іванівна</t>
  </si>
  <si>
    <t>KSH04</t>
  </si>
  <si>
    <t>Балабан Гордій Сергійович</t>
  </si>
  <si>
    <t>ZTL02</t>
  </si>
  <si>
    <t>Гуменюк Денис Сергійович</t>
  </si>
  <si>
    <t>MAR01</t>
  </si>
  <si>
    <t>Кирик Юлія Сергіївна</t>
  </si>
  <si>
    <t>PUL02</t>
  </si>
  <si>
    <t>Сидорчук  Владислав Сергійович</t>
  </si>
  <si>
    <t>CHE03</t>
  </si>
  <si>
    <t>Буката Максим Русланович</t>
  </si>
  <si>
    <t>KTR01</t>
  </si>
  <si>
    <t>Ходаківська Христина Олексіївна</t>
  </si>
  <si>
    <t>Сахно Дарія Анатоліївна</t>
  </si>
  <si>
    <t>AAND01</t>
  </si>
  <si>
    <t>AAND02</t>
  </si>
  <si>
    <t>BBAR01</t>
  </si>
  <si>
    <t>BBAR02</t>
  </si>
  <si>
    <t>BBEM01</t>
  </si>
  <si>
    <t>BBEM02</t>
  </si>
  <si>
    <t>BBEM03</t>
  </si>
  <si>
    <t>BBEM04</t>
  </si>
  <si>
    <t>BBEM05</t>
  </si>
  <si>
    <t>BBER01</t>
  </si>
  <si>
    <t>BBRU01</t>
  </si>
  <si>
    <t>BBRU02</t>
  </si>
  <si>
    <t>CCHE01</t>
  </si>
  <si>
    <t>CCHE02</t>
  </si>
  <si>
    <t>CCHE03</t>
  </si>
  <si>
    <t>EEMI01</t>
  </si>
  <si>
    <t>EEMI02</t>
  </si>
  <si>
    <t>KKSH01</t>
  </si>
  <si>
    <t>Савчук Костянтин Ростиславович</t>
  </si>
  <si>
    <t>KKSH02</t>
  </si>
  <si>
    <t>KKSH03</t>
  </si>
  <si>
    <t>KKSH04</t>
  </si>
  <si>
    <t>KKTM401</t>
  </si>
  <si>
    <t>KKTM402</t>
  </si>
  <si>
    <t>KKTM403</t>
  </si>
  <si>
    <t>KKTM404</t>
  </si>
  <si>
    <t>KKTR01</t>
  </si>
  <si>
    <t>KKTR02</t>
  </si>
  <si>
    <t>KKTR03</t>
  </si>
  <si>
    <t>KKTR04</t>
  </si>
  <si>
    <t>LLUB01</t>
  </si>
  <si>
    <t>LLUB02</t>
  </si>
  <si>
    <t>MMAM01</t>
  </si>
  <si>
    <t>MMAM02</t>
  </si>
  <si>
    <t>MMAM03</t>
  </si>
  <si>
    <t>MMAR01</t>
  </si>
  <si>
    <t>NNVM01</t>
  </si>
  <si>
    <t>NNVM02</t>
  </si>
  <si>
    <t>NNVM03</t>
  </si>
  <si>
    <t>NNVM04</t>
  </si>
  <si>
    <t>NNVM05</t>
  </si>
  <si>
    <t>NNVM06</t>
  </si>
  <si>
    <t>NNVR01</t>
  </si>
  <si>
    <t>NNVR02</t>
  </si>
  <si>
    <t>NNVR03</t>
  </si>
  <si>
    <t>OOLV01</t>
  </si>
  <si>
    <t>OOLV02</t>
  </si>
  <si>
    <t>OOLV03</t>
  </si>
  <si>
    <t>OOLV04</t>
  </si>
  <si>
    <t>OOVR02</t>
  </si>
  <si>
    <t>OOVR03</t>
  </si>
  <si>
    <t>OOVR04</t>
  </si>
  <si>
    <t>RPUL01</t>
  </si>
  <si>
    <t>RPUL02</t>
  </si>
  <si>
    <t>RPUL03</t>
  </si>
  <si>
    <t>RRAD02</t>
  </si>
  <si>
    <t>RRAD03</t>
  </si>
  <si>
    <t>RROM01</t>
  </si>
  <si>
    <t>RROM02</t>
  </si>
  <si>
    <t>RROM03</t>
  </si>
  <si>
    <t>RROM04</t>
  </si>
  <si>
    <t>ZZTL01</t>
  </si>
  <si>
    <t>ZZTL02</t>
  </si>
  <si>
    <t>ZZTL03</t>
  </si>
  <si>
    <t>ZZTL04</t>
  </si>
  <si>
    <t>ZZTL05</t>
  </si>
  <si>
    <t>ZZTL06</t>
  </si>
  <si>
    <t>ZZTL07</t>
  </si>
  <si>
    <t>ZZTL08</t>
  </si>
  <si>
    <t>ZZTM01</t>
  </si>
  <si>
    <t>ZZTM02</t>
  </si>
  <si>
    <t>ZZTM03</t>
  </si>
  <si>
    <t>ZZTM04</t>
  </si>
  <si>
    <t>ZZTM05</t>
  </si>
  <si>
    <t>ZZTM06</t>
  </si>
  <si>
    <t>ZZTM07</t>
  </si>
  <si>
    <t>ZZTM08</t>
  </si>
  <si>
    <t>ZZTM10</t>
  </si>
  <si>
    <t>ZZTM12</t>
  </si>
  <si>
    <t>ZZTM14</t>
  </si>
  <si>
    <t>ZZTR01</t>
  </si>
  <si>
    <t>ZZTR02</t>
  </si>
  <si>
    <t>ZZTR03</t>
  </si>
  <si>
    <t>Баранівська ЗОШ І-ІІІ ст,№2</t>
  </si>
  <si>
    <t>Ст,Солотвинська ЗОШ І-ІІІст,</t>
  </si>
  <si>
    <t>ПриворотськаЗОШ І-ІІІ ст,</t>
  </si>
  <si>
    <t>Брусилівська ЗОШ І-ІІІ ст, №1</t>
  </si>
  <si>
    <t>Черняхівська ЗОШ І-ІІІ ст,</t>
  </si>
  <si>
    <t>Руднє_Іванівська ЗОШ І-ІІІ ст,</t>
  </si>
  <si>
    <t>Ємільчинська ЗЗСО І-ІІІ ст, №1</t>
  </si>
  <si>
    <t>Коростишівський НВК «школа-ліцей» імЛ,Х,Дарбіняна</t>
  </si>
  <si>
    <t>Малинська ЗОШ І-ІІІ ст,№2</t>
  </si>
  <si>
    <t>Малинська ЗОШ І-ІІІ ст,№3</t>
  </si>
  <si>
    <t>Малинська ЗОШ І-ІІІ ст, №5</t>
  </si>
  <si>
    <t>Чоповицький ЗНВК «Гімназія-ЗНЗ І-ІІІ ст,-ДНЗ»</t>
  </si>
  <si>
    <t>Загальноосвітня школа І –ІІІ ступенів №9 м,Новограда-Волинського</t>
  </si>
  <si>
    <t>ОНЗ Городницька ЗОШ І-ІІІ ст,</t>
  </si>
  <si>
    <t>ОЗО "Овруцька гімназія ім, Малишка</t>
  </si>
  <si>
    <t>Курненсьська ЗОШ І-ІІІ ст,</t>
  </si>
  <si>
    <t>Радомишльська ЗОШ І-ІІІ ст, №3</t>
  </si>
  <si>
    <t>Вільшанська ЗОШ І-ІІІ ст,</t>
  </si>
  <si>
    <t>ліцей №25 м, Житомира</t>
  </si>
  <si>
    <t>Житомирська ЗОШ І-ІІІ ст,№30</t>
  </si>
  <si>
    <t>ЗОШ І-ІІІ ст, №28 м, Житомира ім, гетьмана Івана Виговського</t>
  </si>
  <si>
    <t>ЗОШ І-ІІІ ст,  №27 м, Житомира</t>
  </si>
  <si>
    <t>День 1</t>
  </si>
  <si>
    <t>День 2</t>
  </si>
  <si>
    <t>Разом</t>
  </si>
  <si>
    <t>I</t>
  </si>
  <si>
    <t>II</t>
  </si>
  <si>
    <t>III</t>
  </si>
  <si>
    <t>Результати ІІІ етапу Всеукраїнської олімпіади з інформатики в Житомирській області 10-11 лютого 2019 року</t>
  </si>
  <si>
    <t>Новоград-Волинська ЗОШ І –ІІІ ст. №7</t>
  </si>
  <si>
    <t>Голова журі:</t>
  </si>
  <si>
    <t>Жуковський С.С.</t>
  </si>
  <si>
    <t>Секретар:</t>
  </si>
  <si>
    <t>Мінгальова Ю.І.</t>
  </si>
  <si>
    <t>Навчальний заклад</t>
  </si>
  <si>
    <t>Клас виконання</t>
  </si>
  <si>
    <t>Код</t>
  </si>
  <si>
    <t>Район/місто</t>
  </si>
  <si>
    <t>Вчитель</t>
  </si>
  <si>
    <t>Андрушівський р-н</t>
  </si>
  <si>
    <t>Баранівський р-н</t>
  </si>
  <si>
    <t>Смолінський Руслан Петрович</t>
  </si>
  <si>
    <t>Волощук Людмила Юріївна</t>
  </si>
  <si>
    <t>Демченко Наталія Василівна</t>
  </si>
  <si>
    <t>Гуменюк Тетяна Іванівна</t>
  </si>
  <si>
    <t>Бердичівський р-н</t>
  </si>
  <si>
    <t>Ящук Андрій Валентинович</t>
  </si>
  <si>
    <t>Трач Іван Володимирович</t>
  </si>
  <si>
    <t>м.Бердичів</t>
  </si>
  <si>
    <t>Журбенко Руслан Іванович</t>
  </si>
  <si>
    <t>Липко Сергій Петрович</t>
  </si>
  <si>
    <t>Брусилівський р-н</t>
  </si>
  <si>
    <t xml:space="preserve"> Брусилівський р-н</t>
  </si>
  <si>
    <t>Черняхівський</t>
  </si>
  <si>
    <t>Черняхівський р-н</t>
  </si>
  <si>
    <t>Капінус Іван Миколайович</t>
  </si>
  <si>
    <t>Супрунчук Валентина Сергіївна</t>
  </si>
  <si>
    <t>Іванюха Тетяна Володимирівна</t>
  </si>
  <si>
    <t>Ємільчинський р-н</t>
  </si>
  <si>
    <t>Яценко Юрій Михайлович</t>
  </si>
  <si>
    <t>Коростишівський р-н</t>
  </si>
  <si>
    <t>Круглецький Іван Васильович</t>
  </si>
  <si>
    <t>Кисленко Тетяна Миколаївна</t>
  </si>
  <si>
    <t>м.Коростень</t>
  </si>
  <si>
    <t>Ходаківський Віктор Васильович</t>
  </si>
  <si>
    <t>Ущапівський Олег Миколайович</t>
  </si>
  <si>
    <t>Каленський Віктор Степанович</t>
  </si>
  <si>
    <t>Коростенський р-н</t>
  </si>
  <si>
    <t>Паламарчук Микола Костянтинович</t>
  </si>
  <si>
    <t>Любарський</t>
  </si>
  <si>
    <t>Сидорчук Наталія Володимирівна</t>
  </si>
  <si>
    <t>м.Малин</t>
  </si>
  <si>
    <t>Гребінь Людмила Василівна, Падалко Олена Іванівна</t>
  </si>
  <si>
    <t>Тонкошкур Галина Іванівна</t>
  </si>
  <si>
    <t>Савченко Альона Миколаївна</t>
  </si>
  <si>
    <t>Малинський р-н</t>
  </si>
  <si>
    <t>Прокопенко Сергій Миколайович</t>
  </si>
  <si>
    <t>м.Новоград-Волинський</t>
  </si>
  <si>
    <t>Нюкало Ірина Миколаївна</t>
  </si>
  <si>
    <t>Сахно Анатолій Анатолійович</t>
  </si>
  <si>
    <t>Сахно Анатолій Анатолійович, Скуратовська Леся Іванівна</t>
  </si>
  <si>
    <t>Майстренко Георгій Васильович</t>
  </si>
  <si>
    <t xml:space="preserve">Майстренво Георгій Васильович </t>
  </si>
  <si>
    <t>Новоград-Волинський район, Городницька ОТГ</t>
  </si>
  <si>
    <t>Олевський р-н</t>
  </si>
  <si>
    <t>Іванова Ілона Володимирівна</t>
  </si>
  <si>
    <t>Овруцький р-н</t>
  </si>
  <si>
    <t>Кобилинський Володимир Іванович</t>
  </si>
  <si>
    <t>Федюніна Інна Сергіївна</t>
  </si>
  <si>
    <t>Пулинський р-н</t>
  </si>
  <si>
    <t>Трохліб Олександр Геннадійович</t>
  </si>
  <si>
    <t>Новіцький Андрій Вікторович</t>
  </si>
  <si>
    <t>Хоменко Олексій Григорович</t>
  </si>
  <si>
    <t>Радомишльський р-н</t>
  </si>
  <si>
    <t>Романівський р-н</t>
  </si>
  <si>
    <t>Повнич Петро Степанович</t>
  </si>
  <si>
    <t>Гривюк Олексій Петрович</t>
  </si>
  <si>
    <t>Шевчук Петро Георгійович</t>
  </si>
  <si>
    <t>м. Житомир</t>
  </si>
  <si>
    <t xml:space="preserve"> Жуковський Сергій Станіславович</t>
  </si>
  <si>
    <t>Шатківський Віталій Миколайович,  Жуковський Сергій Станіславович</t>
  </si>
  <si>
    <t>Руденко Ольга Анатоліївна</t>
  </si>
  <si>
    <t>Жуковський Сергій Станіславович, Крошка Оксана Мечиславівна</t>
  </si>
  <si>
    <t>Жуковський Сергій Станіславович, Прохорчук Дмитро Вікторович</t>
  </si>
  <si>
    <t>Жуковський Сергій Станіславович</t>
  </si>
  <si>
    <t>Кривонос Олександр Миколайович</t>
  </si>
  <si>
    <t>Біляченко Тетяна Михайлівна, Жуковський Сергій Станіславович</t>
  </si>
  <si>
    <t>Грищенко Сергій Миколайович</t>
  </si>
  <si>
    <t>Гукова Анастасія Андріївна</t>
  </si>
  <si>
    <t>Скомарівський Олег Вячеславович</t>
  </si>
  <si>
    <t>Житомирський р-н</t>
  </si>
  <si>
    <t>Бондар Олександр Анатолійович</t>
  </si>
  <si>
    <t>Бондар Олександр Анатолійович, Зелінська Юлія Миколаївна</t>
  </si>
  <si>
    <t>Бондар Олександр Анатолійович, Зелінська Юлія Миколаївна, Горобець Олександр Сергійович</t>
  </si>
  <si>
    <t>Диплом</t>
  </si>
  <si>
    <t>Клас начання</t>
  </si>
  <si>
    <t>Рейтинг районів</t>
  </si>
  <si>
    <t>Район, місто</t>
  </si>
  <si>
    <t>к-сть учасників</t>
  </si>
  <si>
    <t>І ст</t>
  </si>
  <si>
    <t>ІІ ст</t>
  </si>
  <si>
    <t>ІІІ ст</t>
  </si>
  <si>
    <t>к-ть балів</t>
  </si>
  <si>
    <t>середній бал учасника (по дипломах)</t>
  </si>
  <si>
    <t>середній бал учасника (по набраних балах)</t>
  </si>
  <si>
    <t>місце району</t>
  </si>
  <si>
    <t>м.Житомир</t>
  </si>
  <si>
    <t>Любарський р-н</t>
  </si>
  <si>
    <t>3</t>
  </si>
  <si>
    <t>Ліцей при ЖДТУ</t>
  </si>
  <si>
    <t>6</t>
  </si>
  <si>
    <t>м. Новоград-Волинський</t>
  </si>
  <si>
    <t>7</t>
  </si>
  <si>
    <t>14</t>
  </si>
  <si>
    <t>Андрушівський  р-н</t>
  </si>
  <si>
    <t>Ружинський р-н</t>
  </si>
  <si>
    <t>18</t>
  </si>
  <si>
    <t>Н.-Волинський р-н</t>
  </si>
  <si>
    <t>20</t>
  </si>
  <si>
    <t>21</t>
  </si>
  <si>
    <t>22</t>
  </si>
  <si>
    <t>Чуднівський р-н</t>
  </si>
  <si>
    <t>23</t>
  </si>
  <si>
    <t>Пулинський  р-н</t>
  </si>
  <si>
    <t>Лугинський р-н</t>
  </si>
  <si>
    <t>Хорошівський р-н</t>
  </si>
  <si>
    <t>Народицький р-н</t>
  </si>
  <si>
    <t>Попільнянський р-н</t>
  </si>
  <si>
    <t>Разом:</t>
  </si>
  <si>
    <t>Середній бал</t>
  </si>
  <si>
    <t>Бал за диплом</t>
  </si>
  <si>
    <t>КЗ "Житомирський обласний ліцей-інтернат для обдарованих дітей" Житомирської обласної ради</t>
  </si>
  <si>
    <t>1-2</t>
  </si>
  <si>
    <t>4-5</t>
  </si>
  <si>
    <t>8-9</t>
  </si>
  <si>
    <t>19</t>
  </si>
  <si>
    <t>24-30</t>
  </si>
  <si>
    <t>10-13</t>
  </si>
  <si>
    <t>15-17</t>
  </si>
  <si>
    <t>Лукашук Вадім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</si>
</sst>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" fontId="0" fillId="0" borderId="10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 wrapText="1"/>
    </xf>
    <xf numFmtId="2" fontId="0" fillId="0" borderId="0" xfId="0" applyNumberFormat="1" applyFill="1" applyAlignment="1"/>
    <xf numFmtId="0" fontId="0" fillId="35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/>
    <xf numFmtId="0" fontId="24" fillId="35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35" borderId="0" xfId="0" applyFill="1"/>
    <xf numFmtId="0" fontId="24" fillId="0" borderId="10" xfId="0" applyFont="1" applyFill="1" applyBorder="1" applyAlignment="1">
      <alignment wrapText="1"/>
    </xf>
    <xf numFmtId="0" fontId="24" fillId="35" borderId="10" xfId="0" applyFont="1" applyFill="1" applyBorder="1" applyAlignment="1">
      <alignment horizontal="center" wrapText="1"/>
    </xf>
    <xf numFmtId="0" fontId="24" fillId="35" borderId="10" xfId="0" applyFont="1" applyFill="1" applyBorder="1"/>
    <xf numFmtId="0" fontId="24" fillId="35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center"/>
    </xf>
    <xf numFmtId="3" fontId="25" fillId="35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0" xfId="0" applyFont="1"/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ont="1" applyFill="1" applyBorder="1" applyAlignment="1">
      <alignment textRotation="90"/>
    </xf>
    <xf numFmtId="0" fontId="24" fillId="35" borderId="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3" xfId="42"/>
    <cellStyle name="Обычный 4" xfId="43"/>
    <cellStyle name="Обычный 5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="115" zoomScaleNormal="115" workbookViewId="0">
      <selection activeCell="F19" sqref="F19"/>
    </sheetView>
  </sheetViews>
  <sheetFormatPr defaultColWidth="9.140625" defaultRowHeight="15" x14ac:dyDescent="0.25"/>
  <cols>
    <col min="1" max="1" width="4.42578125" style="10" customWidth="1"/>
    <col min="2" max="2" width="7.42578125" style="7" customWidth="1"/>
    <col min="3" max="3" width="0" style="7" hidden="1" customWidth="1"/>
    <col min="4" max="4" width="34.85546875" style="7" customWidth="1"/>
    <col min="5" max="5" width="16.140625" style="7" customWidth="1"/>
    <col min="6" max="6" width="23.7109375" style="7" customWidth="1"/>
    <col min="7" max="7" width="25.85546875" style="7" customWidth="1"/>
    <col min="8" max="9" width="5" style="8" customWidth="1"/>
    <col min="10" max="10" width="5.7109375" style="7" customWidth="1"/>
    <col min="11" max="14" width="4.85546875" style="7" hidden="1" customWidth="1"/>
    <col min="15" max="15" width="9.140625" style="7" hidden="1" customWidth="1"/>
    <col min="16" max="16" width="40.85546875" style="7" hidden="1" customWidth="1"/>
    <col min="17" max="17" width="7.28515625" style="9" customWidth="1"/>
    <col min="18" max="21" width="4.85546875" style="7" hidden="1" customWidth="1"/>
    <col min="22" max="22" width="7.140625" style="9" customWidth="1"/>
    <col min="23" max="23" width="4.42578125" style="8" customWidth="1"/>
    <col min="24" max="16384" width="9.140625" style="7"/>
  </cols>
  <sheetData>
    <row r="1" spans="1:23" ht="60.75" customHeight="1" x14ac:dyDescent="0.5">
      <c r="A1" s="62" t="s">
        <v>310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6" customFormat="1" ht="42.75" customHeight="1" x14ac:dyDescent="0.25">
      <c r="A2" s="13" t="s">
        <v>0</v>
      </c>
      <c r="B2" s="13" t="s">
        <v>318</v>
      </c>
      <c r="C2" s="14" t="s">
        <v>2</v>
      </c>
      <c r="D2" s="14" t="s">
        <v>3</v>
      </c>
      <c r="E2" s="14" t="s">
        <v>319</v>
      </c>
      <c r="F2" s="3" t="s">
        <v>316</v>
      </c>
      <c r="G2" s="3" t="s">
        <v>320</v>
      </c>
      <c r="H2" s="13" t="s">
        <v>397</v>
      </c>
      <c r="I2" s="13" t="s">
        <v>317</v>
      </c>
      <c r="J2" s="13" t="s">
        <v>304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1</v>
      </c>
      <c r="P2" s="13" t="s">
        <v>3</v>
      </c>
      <c r="Q2" s="15" t="s">
        <v>305</v>
      </c>
      <c r="R2" s="13" t="s">
        <v>4</v>
      </c>
      <c r="S2" s="13" t="s">
        <v>5</v>
      </c>
      <c r="T2" s="13" t="s">
        <v>6</v>
      </c>
      <c r="U2" s="13" t="s">
        <v>7</v>
      </c>
      <c r="V2" s="15" t="s">
        <v>306</v>
      </c>
      <c r="W2" s="13" t="s">
        <v>396</v>
      </c>
    </row>
    <row r="3" spans="1:23" x14ac:dyDescent="0.25">
      <c r="A3" s="4">
        <v>1</v>
      </c>
      <c r="B3" s="5" t="s">
        <v>20</v>
      </c>
      <c r="C3" s="5"/>
      <c r="D3" s="5" t="s">
        <v>21</v>
      </c>
      <c r="E3" s="5" t="s">
        <v>353</v>
      </c>
      <c r="F3" s="5" t="s">
        <v>291</v>
      </c>
      <c r="G3" s="5" t="s">
        <v>355</v>
      </c>
      <c r="H3" s="2">
        <v>11</v>
      </c>
      <c r="I3" s="2">
        <v>11</v>
      </c>
      <c r="J3" s="5">
        <v>205</v>
      </c>
      <c r="K3" s="5">
        <v>95</v>
      </c>
      <c r="L3" s="5">
        <v>15</v>
      </c>
      <c r="M3" s="5">
        <v>15</v>
      </c>
      <c r="N3" s="5">
        <v>80</v>
      </c>
      <c r="O3" s="5" t="s">
        <v>232</v>
      </c>
      <c r="P3" s="5" t="s">
        <v>21</v>
      </c>
      <c r="Q3" s="6">
        <v>280.09523809524001</v>
      </c>
      <c r="R3" s="5">
        <v>100</v>
      </c>
      <c r="S3" s="5">
        <v>50</v>
      </c>
      <c r="T3" s="5">
        <v>92</v>
      </c>
      <c r="U3" s="5">
        <v>38.095238095238003</v>
      </c>
      <c r="V3" s="6">
        <f t="shared" ref="V3:V34" si="0">J3+Q3</f>
        <v>485.09523809524001</v>
      </c>
      <c r="W3" s="17" t="s">
        <v>307</v>
      </c>
    </row>
    <row r="4" spans="1:23" x14ac:dyDescent="0.25">
      <c r="A4" s="4">
        <v>2</v>
      </c>
      <c r="B4" s="5" t="s">
        <v>18</v>
      </c>
      <c r="C4" s="5"/>
      <c r="D4" s="5" t="s">
        <v>19</v>
      </c>
      <c r="E4" s="5" t="s">
        <v>380</v>
      </c>
      <c r="F4" s="5" t="s">
        <v>300</v>
      </c>
      <c r="G4" s="5" t="s">
        <v>387</v>
      </c>
      <c r="H4" s="2">
        <v>11</v>
      </c>
      <c r="I4" s="2">
        <v>11</v>
      </c>
      <c r="J4" s="5">
        <v>217</v>
      </c>
      <c r="K4" s="5">
        <v>90</v>
      </c>
      <c r="L4" s="5">
        <v>50</v>
      </c>
      <c r="M4" s="5">
        <v>5</v>
      </c>
      <c r="N4" s="5">
        <v>72</v>
      </c>
      <c r="O4" s="5" t="s">
        <v>268</v>
      </c>
      <c r="P4" s="5" t="s">
        <v>19</v>
      </c>
      <c r="Q4" s="6">
        <v>257.95238095238</v>
      </c>
      <c r="R4" s="5">
        <v>100</v>
      </c>
      <c r="S4" s="5">
        <v>91.666666666666998</v>
      </c>
      <c r="T4" s="5">
        <v>52</v>
      </c>
      <c r="U4" s="5">
        <v>14.285714285714</v>
      </c>
      <c r="V4" s="6">
        <f t="shared" si="0"/>
        <v>474.95238095238</v>
      </c>
      <c r="W4" s="17" t="s">
        <v>307</v>
      </c>
    </row>
    <row r="5" spans="1:23" x14ac:dyDescent="0.25">
      <c r="A5" s="4">
        <v>3</v>
      </c>
      <c r="B5" s="5" t="s">
        <v>24</v>
      </c>
      <c r="C5" s="5"/>
      <c r="D5" s="5" t="s">
        <v>25</v>
      </c>
      <c r="E5" s="5" t="s">
        <v>330</v>
      </c>
      <c r="F5" s="5" t="s">
        <v>26</v>
      </c>
      <c r="G5" s="5" t="s">
        <v>328</v>
      </c>
      <c r="H5" s="2">
        <v>11</v>
      </c>
      <c r="I5" s="2">
        <v>11</v>
      </c>
      <c r="J5" s="5">
        <v>179</v>
      </c>
      <c r="K5" s="5">
        <v>75</v>
      </c>
      <c r="L5" s="5">
        <v>15</v>
      </c>
      <c r="M5" s="5">
        <v>5</v>
      </c>
      <c r="N5" s="5">
        <v>84</v>
      </c>
      <c r="O5" s="5" t="s">
        <v>203</v>
      </c>
      <c r="P5" s="5" t="s">
        <v>25</v>
      </c>
      <c r="Q5" s="6">
        <v>219.95238095238</v>
      </c>
      <c r="R5" s="5">
        <v>100</v>
      </c>
      <c r="S5" s="5">
        <v>41.666666666666998</v>
      </c>
      <c r="T5" s="5">
        <v>64</v>
      </c>
      <c r="U5" s="5">
        <v>14.285714285714</v>
      </c>
      <c r="V5" s="6">
        <f t="shared" si="0"/>
        <v>398.95238095238</v>
      </c>
      <c r="W5" s="18" t="s">
        <v>308</v>
      </c>
    </row>
    <row r="6" spans="1:23" x14ac:dyDescent="0.25">
      <c r="A6" s="4">
        <v>4</v>
      </c>
      <c r="B6" s="5" t="s">
        <v>47</v>
      </c>
      <c r="C6" s="5"/>
      <c r="D6" s="5" t="s">
        <v>48</v>
      </c>
      <c r="E6" s="5" t="s">
        <v>380</v>
      </c>
      <c r="F6" s="5" t="s">
        <v>49</v>
      </c>
      <c r="G6" s="5" t="s">
        <v>393</v>
      </c>
      <c r="H6" s="2">
        <v>11</v>
      </c>
      <c r="I6" s="2">
        <v>11</v>
      </c>
      <c r="J6" s="5">
        <v>140</v>
      </c>
      <c r="K6" s="5">
        <v>100</v>
      </c>
      <c r="L6" s="5">
        <v>15</v>
      </c>
      <c r="M6" s="5">
        <v>5</v>
      </c>
      <c r="N6" s="5">
        <v>20</v>
      </c>
      <c r="O6" s="5" t="s">
        <v>267</v>
      </c>
      <c r="P6" s="5" t="s">
        <v>48</v>
      </c>
      <c r="Q6" s="6">
        <v>236.33333333332999</v>
      </c>
      <c r="R6" s="5">
        <v>100</v>
      </c>
      <c r="S6" s="5">
        <v>41.666666666666998</v>
      </c>
      <c r="T6" s="5">
        <v>28</v>
      </c>
      <c r="U6" s="5">
        <v>66.666666666666998</v>
      </c>
      <c r="V6" s="6">
        <f t="shared" si="0"/>
        <v>376.33333333332996</v>
      </c>
      <c r="W6" s="18" t="s">
        <v>308</v>
      </c>
    </row>
    <row r="7" spans="1:23" x14ac:dyDescent="0.25">
      <c r="A7" s="4">
        <v>5</v>
      </c>
      <c r="B7" s="5" t="s">
        <v>39</v>
      </c>
      <c r="C7" s="5"/>
      <c r="D7" s="5" t="s">
        <v>40</v>
      </c>
      <c r="E7" s="5" t="s">
        <v>351</v>
      </c>
      <c r="F7" s="5" t="s">
        <v>41</v>
      </c>
      <c r="G7" s="5" t="s">
        <v>352</v>
      </c>
      <c r="H7" s="2">
        <v>11</v>
      </c>
      <c r="I7" s="2">
        <v>11</v>
      </c>
      <c r="J7" s="5">
        <v>147</v>
      </c>
      <c r="K7" s="5">
        <v>75</v>
      </c>
      <c r="L7" s="5">
        <v>15</v>
      </c>
      <c r="M7" s="5">
        <v>5</v>
      </c>
      <c r="N7" s="5">
        <v>52</v>
      </c>
      <c r="O7" s="5" t="s">
        <v>230</v>
      </c>
      <c r="P7" s="5" t="s">
        <v>40</v>
      </c>
      <c r="Q7" s="6">
        <v>220.71428571429001</v>
      </c>
      <c r="R7" s="5">
        <v>100</v>
      </c>
      <c r="S7" s="5">
        <v>41.666666666666998</v>
      </c>
      <c r="T7" s="5">
        <v>60</v>
      </c>
      <c r="U7" s="5">
        <v>19.047619047619001</v>
      </c>
      <c r="V7" s="6">
        <f t="shared" si="0"/>
        <v>367.71428571428999</v>
      </c>
      <c r="W7" s="18" t="s">
        <v>308</v>
      </c>
    </row>
    <row r="8" spans="1:23" x14ac:dyDescent="0.25">
      <c r="A8" s="4">
        <v>6</v>
      </c>
      <c r="B8" s="5" t="s">
        <v>29</v>
      </c>
      <c r="C8" s="5"/>
      <c r="D8" s="5" t="s">
        <v>30</v>
      </c>
      <c r="E8" s="5" t="s">
        <v>380</v>
      </c>
      <c r="F8" s="5" t="s">
        <v>300</v>
      </c>
      <c r="G8" s="5" t="s">
        <v>381</v>
      </c>
      <c r="H8" s="2">
        <v>11</v>
      </c>
      <c r="I8" s="2">
        <v>11</v>
      </c>
      <c r="J8" s="5">
        <v>169</v>
      </c>
      <c r="K8" s="5">
        <v>100</v>
      </c>
      <c r="L8" s="5">
        <v>20</v>
      </c>
      <c r="M8" s="5">
        <v>5</v>
      </c>
      <c r="N8" s="5">
        <v>44</v>
      </c>
      <c r="O8" s="5" t="s">
        <v>269</v>
      </c>
      <c r="P8" s="5" t="s">
        <v>30</v>
      </c>
      <c r="Q8" s="6">
        <v>189.14285714286001</v>
      </c>
      <c r="R8" s="5">
        <v>100</v>
      </c>
      <c r="S8" s="5">
        <v>33.333333333333002</v>
      </c>
      <c r="T8" s="5">
        <v>32</v>
      </c>
      <c r="U8" s="5">
        <v>23.809523809523998</v>
      </c>
      <c r="V8" s="6">
        <f t="shared" si="0"/>
        <v>358.14285714286001</v>
      </c>
      <c r="W8" s="19" t="s">
        <v>309</v>
      </c>
    </row>
    <row r="9" spans="1:23" x14ac:dyDescent="0.25">
      <c r="A9" s="4">
        <v>7</v>
      </c>
      <c r="B9" s="5" t="s">
        <v>34</v>
      </c>
      <c r="C9" s="5"/>
      <c r="D9" s="5" t="s">
        <v>35</v>
      </c>
      <c r="E9" s="5" t="s">
        <v>321</v>
      </c>
      <c r="F9" s="5" t="s">
        <v>36</v>
      </c>
      <c r="G9" s="5" t="s">
        <v>323</v>
      </c>
      <c r="H9" s="2">
        <v>11</v>
      </c>
      <c r="I9" s="2">
        <v>11</v>
      </c>
      <c r="J9" s="5">
        <v>158</v>
      </c>
      <c r="K9" s="5">
        <v>70</v>
      </c>
      <c r="L9" s="5">
        <v>15</v>
      </c>
      <c r="M9" s="5">
        <v>5</v>
      </c>
      <c r="N9" s="5">
        <v>68</v>
      </c>
      <c r="O9" s="5" t="s">
        <v>200</v>
      </c>
      <c r="P9" s="5" t="s">
        <v>35</v>
      </c>
      <c r="Q9" s="6">
        <v>180.38095238094999</v>
      </c>
      <c r="R9" s="5">
        <v>100</v>
      </c>
      <c r="S9" s="5">
        <v>33.333333333333002</v>
      </c>
      <c r="T9" s="5">
        <v>28</v>
      </c>
      <c r="U9" s="5">
        <v>19.047619047619001</v>
      </c>
      <c r="V9" s="6">
        <f t="shared" si="0"/>
        <v>338.38095238095002</v>
      </c>
      <c r="W9" s="19" t="s">
        <v>309</v>
      </c>
    </row>
    <row r="10" spans="1:23" x14ac:dyDescent="0.25">
      <c r="A10" s="4">
        <v>8</v>
      </c>
      <c r="B10" s="5" t="s">
        <v>37</v>
      </c>
      <c r="C10" s="5"/>
      <c r="D10" s="5" t="s">
        <v>38</v>
      </c>
      <c r="E10" s="5" t="s">
        <v>321</v>
      </c>
      <c r="F10" s="5" t="s">
        <v>36</v>
      </c>
      <c r="G10" s="5" t="s">
        <v>323</v>
      </c>
      <c r="H10" s="2">
        <v>11</v>
      </c>
      <c r="I10" s="2">
        <v>11</v>
      </c>
      <c r="J10" s="5">
        <v>154</v>
      </c>
      <c r="K10" s="5">
        <v>70</v>
      </c>
      <c r="L10" s="5">
        <v>15</v>
      </c>
      <c r="M10" s="5">
        <v>5</v>
      </c>
      <c r="N10" s="5">
        <v>64</v>
      </c>
      <c r="O10" s="5" t="s">
        <v>199</v>
      </c>
      <c r="P10" s="5" t="s">
        <v>38</v>
      </c>
      <c r="Q10" s="6">
        <v>179.61904761905001</v>
      </c>
      <c r="R10" s="5">
        <v>100</v>
      </c>
      <c r="S10" s="5">
        <v>33.333333333333002</v>
      </c>
      <c r="T10" s="5">
        <v>32</v>
      </c>
      <c r="U10" s="5">
        <v>14.285714285714</v>
      </c>
      <c r="V10" s="6">
        <f t="shared" si="0"/>
        <v>333.61904761904998</v>
      </c>
      <c r="W10" s="19" t="s">
        <v>309</v>
      </c>
    </row>
    <row r="11" spans="1:23" x14ac:dyDescent="0.25">
      <c r="A11" s="4">
        <v>9</v>
      </c>
      <c r="B11" s="5" t="s">
        <v>31</v>
      </c>
      <c r="C11" s="5"/>
      <c r="D11" s="5" t="s">
        <v>32</v>
      </c>
      <c r="E11" s="5" t="s">
        <v>349</v>
      </c>
      <c r="F11" s="5" t="s">
        <v>33</v>
      </c>
      <c r="G11" s="5" t="s">
        <v>350</v>
      </c>
      <c r="H11" s="2">
        <v>11</v>
      </c>
      <c r="I11" s="2">
        <v>11</v>
      </c>
      <c r="J11" s="5">
        <v>163</v>
      </c>
      <c r="K11" s="5">
        <v>75</v>
      </c>
      <c r="L11" s="5">
        <v>15</v>
      </c>
      <c r="M11" s="5">
        <v>5</v>
      </c>
      <c r="N11" s="5">
        <v>68</v>
      </c>
      <c r="O11" s="5" t="s">
        <v>228</v>
      </c>
      <c r="P11" s="5" t="s">
        <v>32</v>
      </c>
      <c r="Q11" s="6">
        <v>167.61904761905001</v>
      </c>
      <c r="R11" s="5">
        <v>100</v>
      </c>
      <c r="S11" s="5">
        <v>33.333333333333002</v>
      </c>
      <c r="T11" s="5">
        <v>20</v>
      </c>
      <c r="U11" s="5">
        <v>14.285714285714</v>
      </c>
      <c r="V11" s="6">
        <f t="shared" si="0"/>
        <v>330.61904761904998</v>
      </c>
      <c r="W11" s="19" t="s">
        <v>309</v>
      </c>
    </row>
    <row r="12" spans="1:23" x14ac:dyDescent="0.25">
      <c r="A12" s="4">
        <v>10</v>
      </c>
      <c r="B12" s="5" t="s">
        <v>77</v>
      </c>
      <c r="C12" s="5"/>
      <c r="D12" s="5" t="s">
        <v>78</v>
      </c>
      <c r="E12" s="5" t="s">
        <v>368</v>
      </c>
      <c r="F12" s="5" t="s">
        <v>296</v>
      </c>
      <c r="G12" s="5" t="s">
        <v>369</v>
      </c>
      <c r="H12" s="2">
        <v>11</v>
      </c>
      <c r="I12" s="2">
        <v>11</v>
      </c>
      <c r="J12" s="5">
        <v>107</v>
      </c>
      <c r="K12" s="5">
        <v>75</v>
      </c>
      <c r="L12" s="5">
        <v>15</v>
      </c>
      <c r="M12" s="5">
        <v>5</v>
      </c>
      <c r="N12" s="5">
        <v>12</v>
      </c>
      <c r="O12" s="5" t="s">
        <v>249</v>
      </c>
      <c r="P12" s="5" t="s">
        <v>78</v>
      </c>
      <c r="Q12" s="6">
        <v>204.38095238094999</v>
      </c>
      <c r="R12" s="5">
        <v>100</v>
      </c>
      <c r="S12" s="5">
        <v>33.333333333333002</v>
      </c>
      <c r="T12" s="5">
        <v>52</v>
      </c>
      <c r="U12" s="5">
        <v>19.047619047619001</v>
      </c>
      <c r="V12" s="6">
        <f t="shared" si="0"/>
        <v>311.38095238095002</v>
      </c>
      <c r="W12" s="19" t="s">
        <v>309</v>
      </c>
    </row>
    <row r="13" spans="1:23" x14ac:dyDescent="0.25">
      <c r="A13" s="4">
        <v>11</v>
      </c>
      <c r="B13" s="5" t="s">
        <v>108</v>
      </c>
      <c r="C13" s="5"/>
      <c r="D13" s="5" t="s">
        <v>109</v>
      </c>
      <c r="E13" s="5" t="s">
        <v>359</v>
      </c>
      <c r="F13" s="5" t="s">
        <v>311</v>
      </c>
      <c r="G13" s="5" t="s">
        <v>361</v>
      </c>
      <c r="H13" s="2">
        <v>11</v>
      </c>
      <c r="I13" s="2">
        <v>11</v>
      </c>
      <c r="J13" s="5">
        <v>97</v>
      </c>
      <c r="K13" s="5">
        <v>75</v>
      </c>
      <c r="L13" s="5">
        <v>5</v>
      </c>
      <c r="M13" s="5">
        <v>5</v>
      </c>
      <c r="N13" s="5">
        <v>12</v>
      </c>
      <c r="O13" s="5" t="s">
        <v>239</v>
      </c>
      <c r="P13" s="5" t="s">
        <v>109</v>
      </c>
      <c r="Q13" s="6">
        <v>195.95238095238</v>
      </c>
      <c r="R13" s="5">
        <v>100</v>
      </c>
      <c r="S13" s="5">
        <v>41.666666666666998</v>
      </c>
      <c r="T13" s="5">
        <v>40</v>
      </c>
      <c r="U13" s="5">
        <v>14.285714285714</v>
      </c>
      <c r="V13" s="6">
        <f t="shared" si="0"/>
        <v>292.95238095238</v>
      </c>
      <c r="W13" s="2"/>
    </row>
    <row r="14" spans="1:23" x14ac:dyDescent="0.25">
      <c r="A14" s="4">
        <v>12</v>
      </c>
      <c r="B14" s="5" t="s">
        <v>101</v>
      </c>
      <c r="C14" s="5"/>
      <c r="D14" s="5" t="s">
        <v>102</v>
      </c>
      <c r="E14" s="5" t="s">
        <v>376</v>
      </c>
      <c r="F14" s="5" t="s">
        <v>299</v>
      </c>
      <c r="G14" s="5" t="s">
        <v>377</v>
      </c>
      <c r="H14" s="2">
        <v>11</v>
      </c>
      <c r="I14" s="2">
        <v>11</v>
      </c>
      <c r="J14" s="5">
        <v>97</v>
      </c>
      <c r="K14" s="5">
        <v>65</v>
      </c>
      <c r="L14" s="5">
        <v>15</v>
      </c>
      <c r="M14" s="5">
        <v>5</v>
      </c>
      <c r="N14" s="5">
        <v>12</v>
      </c>
      <c r="O14" s="5" t="s">
        <v>256</v>
      </c>
      <c r="P14" s="5" t="s">
        <v>102</v>
      </c>
      <c r="Q14" s="6">
        <v>193.14285714286001</v>
      </c>
      <c r="R14" s="5">
        <v>100</v>
      </c>
      <c r="S14" s="5">
        <v>33.333333333333002</v>
      </c>
      <c r="T14" s="5">
        <v>36</v>
      </c>
      <c r="U14" s="5">
        <v>23.809523809523998</v>
      </c>
      <c r="V14" s="6">
        <f t="shared" si="0"/>
        <v>290.14285714286001</v>
      </c>
      <c r="W14" s="2"/>
    </row>
    <row r="15" spans="1:23" x14ac:dyDescent="0.25">
      <c r="A15" s="4">
        <v>13</v>
      </c>
      <c r="B15" s="5" t="s">
        <v>90</v>
      </c>
      <c r="C15" s="5"/>
      <c r="D15" s="5" t="s">
        <v>91</v>
      </c>
      <c r="E15" s="5" t="s">
        <v>353</v>
      </c>
      <c r="F15" s="5" t="s">
        <v>292</v>
      </c>
      <c r="G15" s="5" t="s">
        <v>356</v>
      </c>
      <c r="H15" s="2">
        <v>11</v>
      </c>
      <c r="I15" s="2">
        <v>11</v>
      </c>
      <c r="J15" s="5">
        <v>102</v>
      </c>
      <c r="K15" s="5">
        <v>70</v>
      </c>
      <c r="L15" s="5">
        <v>15</v>
      </c>
      <c r="M15" s="5">
        <v>5</v>
      </c>
      <c r="N15" s="5">
        <v>12</v>
      </c>
      <c r="O15" s="5" t="s">
        <v>233</v>
      </c>
      <c r="P15" s="5" t="s">
        <v>91</v>
      </c>
      <c r="Q15" s="6">
        <v>186.52380952381</v>
      </c>
      <c r="R15" s="5">
        <v>100</v>
      </c>
      <c r="S15" s="5">
        <v>25</v>
      </c>
      <c r="T15" s="5">
        <v>52</v>
      </c>
      <c r="U15" s="5">
        <v>9.5238095238095006</v>
      </c>
      <c r="V15" s="6">
        <f t="shared" si="0"/>
        <v>288.52380952380997</v>
      </c>
      <c r="W15" s="2"/>
    </row>
    <row r="16" spans="1:23" x14ac:dyDescent="0.25">
      <c r="A16" s="4">
        <v>14</v>
      </c>
      <c r="B16" s="5" t="s">
        <v>96</v>
      </c>
      <c r="C16" s="5"/>
      <c r="D16" s="5" t="s">
        <v>97</v>
      </c>
      <c r="E16" s="5" t="s">
        <v>368</v>
      </c>
      <c r="F16" s="5" t="s">
        <v>296</v>
      </c>
      <c r="G16" s="5" t="s">
        <v>370</v>
      </c>
      <c r="H16" s="2">
        <v>11</v>
      </c>
      <c r="I16" s="2">
        <v>11</v>
      </c>
      <c r="J16" s="5">
        <v>98</v>
      </c>
      <c r="K16" s="5">
        <v>50</v>
      </c>
      <c r="L16" s="5">
        <v>15</v>
      </c>
      <c r="M16" s="5">
        <v>5</v>
      </c>
      <c r="N16" s="5">
        <v>28</v>
      </c>
      <c r="O16" s="5" t="s">
        <v>250</v>
      </c>
      <c r="P16" s="5" t="s">
        <v>97</v>
      </c>
      <c r="Q16" s="6">
        <v>179.61904761905001</v>
      </c>
      <c r="R16" s="5">
        <v>100</v>
      </c>
      <c r="S16" s="5">
        <v>33.333333333333002</v>
      </c>
      <c r="T16" s="5">
        <v>32</v>
      </c>
      <c r="U16" s="5">
        <v>14.285714285714</v>
      </c>
      <c r="V16" s="6">
        <f t="shared" si="0"/>
        <v>277.61904761904998</v>
      </c>
      <c r="W16" s="2"/>
    </row>
    <row r="17" spans="1:23" x14ac:dyDescent="0.25">
      <c r="A17" s="4">
        <v>15</v>
      </c>
      <c r="B17" s="5" t="s">
        <v>81</v>
      </c>
      <c r="C17" s="5"/>
      <c r="D17" s="5" t="s">
        <v>82</v>
      </c>
      <c r="E17" s="5" t="s">
        <v>342</v>
      </c>
      <c r="F17" s="5" t="s">
        <v>289</v>
      </c>
      <c r="G17" s="5" t="s">
        <v>343</v>
      </c>
      <c r="H17" s="2">
        <v>11</v>
      </c>
      <c r="I17" s="2">
        <v>11</v>
      </c>
      <c r="J17" s="5">
        <v>103</v>
      </c>
      <c r="K17" s="5">
        <v>35</v>
      </c>
      <c r="L17" s="5" t="s">
        <v>83</v>
      </c>
      <c r="M17" s="5" t="s">
        <v>83</v>
      </c>
      <c r="N17" s="5">
        <v>68</v>
      </c>
      <c r="O17" s="5" t="s">
        <v>219</v>
      </c>
      <c r="P17" s="5" t="s">
        <v>82</v>
      </c>
      <c r="Q17" s="6">
        <v>158.61904761905001</v>
      </c>
      <c r="R17" s="5">
        <v>100</v>
      </c>
      <c r="S17" s="5">
        <v>8.3333333333333002</v>
      </c>
      <c r="T17" s="5">
        <v>36</v>
      </c>
      <c r="U17" s="5">
        <v>14.285714285714</v>
      </c>
      <c r="V17" s="6">
        <f t="shared" si="0"/>
        <v>261.61904761904998</v>
      </c>
      <c r="W17" s="2"/>
    </row>
    <row r="18" spans="1:23" x14ac:dyDescent="0.25">
      <c r="A18" s="4">
        <v>16</v>
      </c>
      <c r="B18" s="5" t="s">
        <v>122</v>
      </c>
      <c r="C18" s="5"/>
      <c r="D18" s="5" t="s">
        <v>123</v>
      </c>
      <c r="E18" s="5" t="s">
        <v>330</v>
      </c>
      <c r="F18" s="5" t="s">
        <v>62</v>
      </c>
      <c r="G18" s="5" t="s">
        <v>329</v>
      </c>
      <c r="H18" s="2">
        <v>11</v>
      </c>
      <c r="I18" s="2">
        <v>11</v>
      </c>
      <c r="J18" s="5">
        <v>77</v>
      </c>
      <c r="K18" s="5">
        <v>55</v>
      </c>
      <c r="L18" s="5">
        <v>5</v>
      </c>
      <c r="M18" s="5">
        <v>5</v>
      </c>
      <c r="N18" s="5">
        <v>12</v>
      </c>
      <c r="O18" s="5" t="s">
        <v>204</v>
      </c>
      <c r="P18" s="5" t="s">
        <v>123</v>
      </c>
      <c r="Q18" s="6">
        <v>163.71428571429001</v>
      </c>
      <c r="R18" s="5">
        <v>100</v>
      </c>
      <c r="S18" s="5">
        <v>16.666666666666998</v>
      </c>
      <c r="T18" s="5">
        <v>28</v>
      </c>
      <c r="U18" s="5">
        <v>19.047619047619001</v>
      </c>
      <c r="V18" s="6">
        <f t="shared" si="0"/>
        <v>240.71428571429001</v>
      </c>
      <c r="W18" s="2"/>
    </row>
    <row r="19" spans="1:23" x14ac:dyDescent="0.25">
      <c r="A19" s="4">
        <v>17</v>
      </c>
      <c r="B19" s="5" t="s">
        <v>44</v>
      </c>
      <c r="C19" s="5"/>
      <c r="D19" s="5" t="s">
        <v>45</v>
      </c>
      <c r="E19" s="5" t="s">
        <v>349</v>
      </c>
      <c r="F19" s="5" t="s">
        <v>33</v>
      </c>
      <c r="G19" s="5" t="s">
        <v>350</v>
      </c>
      <c r="H19" s="2">
        <v>11</v>
      </c>
      <c r="I19" s="2">
        <v>11</v>
      </c>
      <c r="J19" s="5">
        <v>143</v>
      </c>
      <c r="K19" s="5">
        <v>55</v>
      </c>
      <c r="L19" s="5">
        <v>15</v>
      </c>
      <c r="M19" s="5">
        <v>5</v>
      </c>
      <c r="N19" s="5">
        <v>68</v>
      </c>
      <c r="O19" s="5" t="s">
        <v>227</v>
      </c>
      <c r="P19" s="5" t="s">
        <v>45</v>
      </c>
      <c r="Q19" s="6">
        <v>58.857142857143003</v>
      </c>
      <c r="R19" s="5">
        <v>25</v>
      </c>
      <c r="S19" s="5">
        <v>8.3333333333333002</v>
      </c>
      <c r="T19" s="5">
        <v>16</v>
      </c>
      <c r="U19" s="5">
        <v>9.5238095238095006</v>
      </c>
      <c r="V19" s="6">
        <f t="shared" si="0"/>
        <v>201.857142857143</v>
      </c>
      <c r="W19" s="2"/>
    </row>
    <row r="20" spans="1:23" x14ac:dyDescent="0.25">
      <c r="A20" s="4">
        <v>18</v>
      </c>
      <c r="B20" s="5" t="s">
        <v>152</v>
      </c>
      <c r="C20" s="5"/>
      <c r="D20" s="5" t="s">
        <v>153</v>
      </c>
      <c r="E20" s="5" t="s">
        <v>392</v>
      </c>
      <c r="F20" s="5" t="s">
        <v>154</v>
      </c>
      <c r="G20" s="5" t="s">
        <v>390</v>
      </c>
      <c r="H20" s="2">
        <v>11</v>
      </c>
      <c r="I20" s="2">
        <v>11</v>
      </c>
      <c r="J20" s="5">
        <v>57</v>
      </c>
      <c r="K20" s="5">
        <v>20</v>
      </c>
      <c r="L20" s="5">
        <v>20</v>
      </c>
      <c r="M20" s="5">
        <v>5</v>
      </c>
      <c r="N20" s="5">
        <v>12</v>
      </c>
      <c r="O20" s="5" t="s">
        <v>281</v>
      </c>
      <c r="P20" s="5" t="s">
        <v>153</v>
      </c>
      <c r="Q20" s="6">
        <v>100.04761904762</v>
      </c>
      <c r="R20" s="5">
        <v>40</v>
      </c>
      <c r="S20" s="5">
        <v>25</v>
      </c>
      <c r="T20" s="5">
        <v>16</v>
      </c>
      <c r="U20" s="5">
        <v>19.047619047619001</v>
      </c>
      <c r="V20" s="6">
        <f t="shared" si="0"/>
        <v>157.04761904762</v>
      </c>
      <c r="W20" s="2"/>
    </row>
    <row r="21" spans="1:23" x14ac:dyDescent="0.25">
      <c r="A21" s="4">
        <v>19</v>
      </c>
      <c r="B21" s="5" t="s">
        <v>170</v>
      </c>
      <c r="C21" s="5"/>
      <c r="D21" s="5" t="s">
        <v>171</v>
      </c>
      <c r="E21" s="5" t="s">
        <v>336</v>
      </c>
      <c r="F21" s="5" t="s">
        <v>172</v>
      </c>
      <c r="G21" s="5" t="s">
        <v>338</v>
      </c>
      <c r="H21" s="2">
        <v>11</v>
      </c>
      <c r="I21" s="2">
        <v>11</v>
      </c>
      <c r="J21" s="5">
        <v>47</v>
      </c>
      <c r="K21" s="5">
        <v>25</v>
      </c>
      <c r="L21" s="5">
        <v>5</v>
      </c>
      <c r="M21" s="5">
        <v>5</v>
      </c>
      <c r="N21" s="5">
        <v>12</v>
      </c>
      <c r="O21" s="5" t="s">
        <v>212</v>
      </c>
      <c r="P21" s="5" t="s">
        <v>171</v>
      </c>
      <c r="Q21" s="6">
        <v>61.619047619047002</v>
      </c>
      <c r="R21" s="5">
        <v>15</v>
      </c>
      <c r="S21" s="5">
        <v>8.3333333333333002</v>
      </c>
      <c r="T21" s="5">
        <v>24</v>
      </c>
      <c r="U21" s="5">
        <v>14.285714285714</v>
      </c>
      <c r="V21" s="6">
        <f t="shared" si="0"/>
        <v>108.619047619047</v>
      </c>
      <c r="W21" s="2"/>
    </row>
    <row r="22" spans="1:23" x14ac:dyDescent="0.25">
      <c r="A22" s="4">
        <v>20</v>
      </c>
      <c r="B22" s="5" t="s">
        <v>190</v>
      </c>
      <c r="C22" s="5"/>
      <c r="D22" s="5" t="s">
        <v>191</v>
      </c>
      <c r="E22" s="5" t="s">
        <v>357</v>
      </c>
      <c r="F22" s="5" t="s">
        <v>293</v>
      </c>
      <c r="G22" s="5" t="s">
        <v>358</v>
      </c>
      <c r="H22" s="2">
        <v>11</v>
      </c>
      <c r="I22" s="2">
        <v>11</v>
      </c>
      <c r="J22" s="5">
        <v>29</v>
      </c>
      <c r="K22" s="5">
        <v>20</v>
      </c>
      <c r="L22" s="5">
        <v>5</v>
      </c>
      <c r="M22" s="5">
        <v>0</v>
      </c>
      <c r="N22" s="5">
        <v>4</v>
      </c>
      <c r="O22" s="5" t="s">
        <v>234</v>
      </c>
      <c r="P22" s="5" t="s">
        <v>191</v>
      </c>
      <c r="Q22" s="6">
        <v>47.857142857143003</v>
      </c>
      <c r="R22" s="5">
        <v>10</v>
      </c>
      <c r="S22" s="5">
        <v>8.3333333333333002</v>
      </c>
      <c r="T22" s="5">
        <v>20</v>
      </c>
      <c r="U22" s="5">
        <v>9.5238095238095006</v>
      </c>
      <c r="V22" s="6">
        <f t="shared" si="0"/>
        <v>76.857142857143003</v>
      </c>
      <c r="W22" s="2"/>
    </row>
    <row r="23" spans="1:23" x14ac:dyDescent="0.25">
      <c r="A23" s="4">
        <v>1</v>
      </c>
      <c r="B23" s="5" t="s">
        <v>10</v>
      </c>
      <c r="C23" s="5"/>
      <c r="D23" s="5" t="s">
        <v>11</v>
      </c>
      <c r="E23" s="5" t="s">
        <v>380</v>
      </c>
      <c r="F23" s="5" t="s">
        <v>300</v>
      </c>
      <c r="G23" s="5" t="s">
        <v>381</v>
      </c>
      <c r="H23" s="2">
        <v>10</v>
      </c>
      <c r="I23" s="2">
        <v>10</v>
      </c>
      <c r="J23" s="5">
        <v>400</v>
      </c>
      <c r="K23" s="5">
        <v>100</v>
      </c>
      <c r="L23" s="5">
        <v>100</v>
      </c>
      <c r="M23" s="5">
        <v>100</v>
      </c>
      <c r="N23" s="5">
        <v>100</v>
      </c>
      <c r="O23" s="5" t="s">
        <v>270</v>
      </c>
      <c r="P23" s="5" t="s">
        <v>11</v>
      </c>
      <c r="Q23" s="6">
        <v>400</v>
      </c>
      <c r="R23" s="5">
        <v>100</v>
      </c>
      <c r="S23" s="5">
        <v>100</v>
      </c>
      <c r="T23" s="5">
        <v>100</v>
      </c>
      <c r="U23" s="5">
        <v>100</v>
      </c>
      <c r="V23" s="6">
        <f t="shared" si="0"/>
        <v>800</v>
      </c>
      <c r="W23" s="17" t="s">
        <v>307</v>
      </c>
    </row>
    <row r="24" spans="1:23" x14ac:dyDescent="0.25">
      <c r="A24" s="4">
        <v>2</v>
      </c>
      <c r="B24" s="5" t="s">
        <v>65</v>
      </c>
      <c r="C24" s="5"/>
      <c r="D24" s="5" t="s">
        <v>66</v>
      </c>
      <c r="E24" s="5" t="s">
        <v>380</v>
      </c>
      <c r="F24" s="5" t="s">
        <v>301</v>
      </c>
      <c r="G24" s="5" t="s">
        <v>382</v>
      </c>
      <c r="H24" s="2">
        <v>10</v>
      </c>
      <c r="I24" s="2">
        <v>10</v>
      </c>
      <c r="J24" s="5">
        <v>124</v>
      </c>
      <c r="K24" s="5">
        <v>100</v>
      </c>
      <c r="L24" s="5">
        <v>15</v>
      </c>
      <c r="M24" s="5">
        <v>5</v>
      </c>
      <c r="N24" s="5">
        <v>4</v>
      </c>
      <c r="O24" s="5" t="s">
        <v>271</v>
      </c>
      <c r="P24" s="5" t="s">
        <v>66</v>
      </c>
      <c r="Q24" s="6">
        <v>325.33333333333002</v>
      </c>
      <c r="R24" s="5">
        <v>100</v>
      </c>
      <c r="S24" s="5">
        <v>33.333333333333002</v>
      </c>
      <c r="T24" s="5">
        <v>92</v>
      </c>
      <c r="U24" s="5">
        <v>100</v>
      </c>
      <c r="V24" s="6">
        <f t="shared" si="0"/>
        <v>449.33333333333002</v>
      </c>
      <c r="W24" s="18" t="s">
        <v>308</v>
      </c>
    </row>
    <row r="25" spans="1:23" x14ac:dyDescent="0.25">
      <c r="A25" s="4">
        <v>3</v>
      </c>
      <c r="B25" s="5" t="s">
        <v>27</v>
      </c>
      <c r="C25" s="5"/>
      <c r="D25" s="5" t="s">
        <v>28</v>
      </c>
      <c r="E25" s="5" t="s">
        <v>340</v>
      </c>
      <c r="F25" s="5" t="s">
        <v>287</v>
      </c>
      <c r="G25" s="5" t="s">
        <v>341</v>
      </c>
      <c r="H25" s="2">
        <v>10</v>
      </c>
      <c r="I25" s="2">
        <v>10</v>
      </c>
      <c r="J25" s="5">
        <v>175</v>
      </c>
      <c r="K25" s="5">
        <v>80</v>
      </c>
      <c r="L25" s="5">
        <v>50</v>
      </c>
      <c r="M25" s="5">
        <v>5</v>
      </c>
      <c r="N25" s="5">
        <v>40</v>
      </c>
      <c r="O25" s="5" t="s">
        <v>214</v>
      </c>
      <c r="P25" s="5" t="s">
        <v>28</v>
      </c>
      <c r="Q25" s="6">
        <v>205.14285714286001</v>
      </c>
      <c r="R25" s="5">
        <v>100</v>
      </c>
      <c r="S25" s="5">
        <v>33.333333333333002</v>
      </c>
      <c r="T25" s="5">
        <v>48</v>
      </c>
      <c r="U25" s="5">
        <v>23.809523809523998</v>
      </c>
      <c r="V25" s="6">
        <f t="shared" si="0"/>
        <v>380.14285714286001</v>
      </c>
      <c r="W25" s="18" t="s">
        <v>308</v>
      </c>
    </row>
    <row r="26" spans="1:23" x14ac:dyDescent="0.25">
      <c r="A26" s="4">
        <v>4</v>
      </c>
      <c r="B26" s="5" t="s">
        <v>52</v>
      </c>
      <c r="C26" s="5"/>
      <c r="D26" s="5" t="s">
        <v>53</v>
      </c>
      <c r="E26" s="5" t="s">
        <v>380</v>
      </c>
      <c r="F26" s="5" t="s">
        <v>54</v>
      </c>
      <c r="G26" s="5" t="s">
        <v>384</v>
      </c>
      <c r="H26" s="2">
        <v>10</v>
      </c>
      <c r="I26" s="2">
        <v>10</v>
      </c>
      <c r="J26" s="5">
        <v>136</v>
      </c>
      <c r="K26" s="5">
        <v>70</v>
      </c>
      <c r="L26" s="5">
        <v>25</v>
      </c>
      <c r="M26" s="5">
        <v>5</v>
      </c>
      <c r="N26" s="5">
        <v>36</v>
      </c>
      <c r="O26" s="5" t="s">
        <v>273</v>
      </c>
      <c r="P26" s="5" t="s">
        <v>53</v>
      </c>
      <c r="Q26" s="6">
        <v>214.66666666667001</v>
      </c>
      <c r="R26" s="5">
        <v>100</v>
      </c>
      <c r="S26" s="5">
        <v>33.333333333333002</v>
      </c>
      <c r="T26" s="5">
        <v>48</v>
      </c>
      <c r="U26" s="5">
        <v>33.333333333333002</v>
      </c>
      <c r="V26" s="6">
        <f t="shared" si="0"/>
        <v>350.66666666667004</v>
      </c>
      <c r="W26" s="18" t="s">
        <v>308</v>
      </c>
    </row>
    <row r="27" spans="1:23" x14ac:dyDescent="0.25">
      <c r="A27" s="4">
        <v>5</v>
      </c>
      <c r="B27" s="5" t="s">
        <v>22</v>
      </c>
      <c r="C27" s="5"/>
      <c r="D27" s="5" t="s">
        <v>23</v>
      </c>
      <c r="E27" s="5" t="s">
        <v>380</v>
      </c>
      <c r="F27" s="5" t="s">
        <v>302</v>
      </c>
      <c r="G27" s="5" t="s">
        <v>383</v>
      </c>
      <c r="H27" s="2">
        <v>10</v>
      </c>
      <c r="I27" s="2">
        <v>10</v>
      </c>
      <c r="J27" s="5">
        <v>182</v>
      </c>
      <c r="K27" s="5">
        <v>90</v>
      </c>
      <c r="L27" s="5">
        <v>15</v>
      </c>
      <c r="M27" s="5">
        <v>5</v>
      </c>
      <c r="N27" s="5">
        <v>72</v>
      </c>
      <c r="O27" s="5" t="s">
        <v>272</v>
      </c>
      <c r="P27" s="5" t="s">
        <v>23</v>
      </c>
      <c r="Q27" s="6">
        <v>150.61904761905001</v>
      </c>
      <c r="R27" s="5">
        <v>100</v>
      </c>
      <c r="S27" s="5">
        <v>8.3333333333333002</v>
      </c>
      <c r="T27" s="5">
        <v>28</v>
      </c>
      <c r="U27" s="5">
        <v>14.285714285714</v>
      </c>
      <c r="V27" s="6">
        <f t="shared" si="0"/>
        <v>332.61904761904998</v>
      </c>
      <c r="W27" s="18" t="s">
        <v>308</v>
      </c>
    </row>
    <row r="28" spans="1:23" x14ac:dyDescent="0.25">
      <c r="A28" s="4">
        <v>6</v>
      </c>
      <c r="B28" s="5" t="s">
        <v>71</v>
      </c>
      <c r="C28" s="5"/>
      <c r="D28" s="5" t="s">
        <v>72</v>
      </c>
      <c r="E28" s="5" t="s">
        <v>368</v>
      </c>
      <c r="F28" s="5" t="s">
        <v>296</v>
      </c>
      <c r="G28" s="5" t="s">
        <v>369</v>
      </c>
      <c r="H28" s="2">
        <v>10</v>
      </c>
      <c r="I28" s="2">
        <v>10</v>
      </c>
      <c r="J28" s="5">
        <v>121</v>
      </c>
      <c r="K28" s="5">
        <v>85</v>
      </c>
      <c r="L28" s="5">
        <v>15</v>
      </c>
      <c r="M28" s="5">
        <v>5</v>
      </c>
      <c r="N28" s="5">
        <v>16</v>
      </c>
      <c r="O28" s="5" t="s">
        <v>248</v>
      </c>
      <c r="P28" s="5" t="s">
        <v>72</v>
      </c>
      <c r="Q28" s="6">
        <v>195.61904761905001</v>
      </c>
      <c r="R28" s="5">
        <v>100</v>
      </c>
      <c r="S28" s="5">
        <v>33.333333333333002</v>
      </c>
      <c r="T28" s="5">
        <v>48</v>
      </c>
      <c r="U28" s="5">
        <v>14.285714285714</v>
      </c>
      <c r="V28" s="6">
        <f t="shared" si="0"/>
        <v>316.61904761904998</v>
      </c>
      <c r="W28" s="18" t="s">
        <v>308</v>
      </c>
    </row>
    <row r="29" spans="1:23" x14ac:dyDescent="0.25">
      <c r="A29" s="4">
        <v>7</v>
      </c>
      <c r="B29" s="5" t="s">
        <v>73</v>
      </c>
      <c r="C29" s="5"/>
      <c r="D29" s="5" t="s">
        <v>74</v>
      </c>
      <c r="E29" s="5" t="s">
        <v>349</v>
      </c>
      <c r="F29" s="5" t="s">
        <v>33</v>
      </c>
      <c r="G29" s="5" t="s">
        <v>350</v>
      </c>
      <c r="H29" s="2">
        <v>10</v>
      </c>
      <c r="I29" s="2">
        <v>10</v>
      </c>
      <c r="J29" s="5">
        <v>119</v>
      </c>
      <c r="K29" s="5">
        <v>95</v>
      </c>
      <c r="L29" s="5">
        <v>15</v>
      </c>
      <c r="M29" s="5">
        <v>5</v>
      </c>
      <c r="N29" s="5">
        <v>4</v>
      </c>
      <c r="O29" s="5" t="s">
        <v>226</v>
      </c>
      <c r="P29" s="5" t="s">
        <v>74</v>
      </c>
      <c r="Q29" s="6">
        <v>191.61904761905001</v>
      </c>
      <c r="R29" s="5">
        <v>100</v>
      </c>
      <c r="S29" s="5">
        <v>33.333333333333002</v>
      </c>
      <c r="T29" s="5">
        <v>44</v>
      </c>
      <c r="U29" s="5">
        <v>14.285714285714</v>
      </c>
      <c r="V29" s="6">
        <f t="shared" si="0"/>
        <v>310.61904761904998</v>
      </c>
      <c r="W29" s="19" t="s">
        <v>309</v>
      </c>
    </row>
    <row r="30" spans="1:23" x14ac:dyDescent="0.25">
      <c r="A30" s="4">
        <v>8</v>
      </c>
      <c r="B30" s="5" t="s">
        <v>75</v>
      </c>
      <c r="C30" s="5"/>
      <c r="D30" s="5" t="s">
        <v>76</v>
      </c>
      <c r="E30" s="5" t="s">
        <v>330</v>
      </c>
      <c r="F30" s="5" t="s">
        <v>62</v>
      </c>
      <c r="G30" s="5" t="s">
        <v>329</v>
      </c>
      <c r="H30" s="2">
        <v>10</v>
      </c>
      <c r="I30" s="2">
        <v>10</v>
      </c>
      <c r="J30" s="5">
        <v>113</v>
      </c>
      <c r="K30" s="5">
        <v>85</v>
      </c>
      <c r="L30" s="5">
        <v>15</v>
      </c>
      <c r="M30" s="5">
        <v>5</v>
      </c>
      <c r="N30" s="5">
        <v>8</v>
      </c>
      <c r="O30" s="5" t="s">
        <v>205</v>
      </c>
      <c r="P30" s="5" t="s">
        <v>76</v>
      </c>
      <c r="Q30" s="6">
        <v>184.38095238094999</v>
      </c>
      <c r="R30" s="5">
        <v>100</v>
      </c>
      <c r="S30" s="5">
        <v>33.333333333333002</v>
      </c>
      <c r="T30" s="5">
        <v>32</v>
      </c>
      <c r="U30" s="5">
        <v>19.047619047619001</v>
      </c>
      <c r="V30" s="6">
        <f t="shared" si="0"/>
        <v>297.38095238095002</v>
      </c>
      <c r="W30" s="19" t="s">
        <v>309</v>
      </c>
    </row>
    <row r="31" spans="1:23" x14ac:dyDescent="0.25">
      <c r="A31" s="4">
        <v>9</v>
      </c>
      <c r="B31" s="5" t="s">
        <v>42</v>
      </c>
      <c r="C31" s="5"/>
      <c r="D31" s="5" t="s">
        <v>43</v>
      </c>
      <c r="E31" s="5" t="s">
        <v>340</v>
      </c>
      <c r="F31" s="5" t="s">
        <v>288</v>
      </c>
      <c r="G31" s="5" t="s">
        <v>341</v>
      </c>
      <c r="H31" s="2">
        <v>10</v>
      </c>
      <c r="I31" s="2">
        <v>10</v>
      </c>
      <c r="J31" s="5">
        <v>146</v>
      </c>
      <c r="K31" s="5">
        <v>90</v>
      </c>
      <c r="L31" s="5">
        <v>15</v>
      </c>
      <c r="M31" s="5">
        <v>5</v>
      </c>
      <c r="N31" s="5">
        <v>36</v>
      </c>
      <c r="O31" s="5" t="s">
        <v>215</v>
      </c>
      <c r="P31" s="5" t="s">
        <v>43</v>
      </c>
      <c r="Q31" s="6">
        <v>150.52380952381</v>
      </c>
      <c r="R31" s="5">
        <v>100</v>
      </c>
      <c r="S31" s="5">
        <v>25</v>
      </c>
      <c r="T31" s="5">
        <v>16</v>
      </c>
      <c r="U31" s="5">
        <v>9.5238095238095006</v>
      </c>
      <c r="V31" s="6">
        <f t="shared" si="0"/>
        <v>296.52380952380997</v>
      </c>
      <c r="W31" s="19" t="s">
        <v>309</v>
      </c>
    </row>
    <row r="32" spans="1:23" x14ac:dyDescent="0.25">
      <c r="A32" s="4">
        <v>10</v>
      </c>
      <c r="B32" s="5" t="s">
        <v>113</v>
      </c>
      <c r="C32" s="5"/>
      <c r="D32" s="5" t="s">
        <v>114</v>
      </c>
      <c r="E32" s="5" t="s">
        <v>375</v>
      </c>
      <c r="F32" s="5" t="s">
        <v>115</v>
      </c>
      <c r="G32" s="5" t="s">
        <v>373</v>
      </c>
      <c r="H32" s="2">
        <v>10</v>
      </c>
      <c r="I32" s="2">
        <v>10</v>
      </c>
      <c r="J32" s="5">
        <v>89</v>
      </c>
      <c r="K32" s="5">
        <v>70</v>
      </c>
      <c r="L32" s="5">
        <v>10</v>
      </c>
      <c r="M32" s="5">
        <v>5</v>
      </c>
      <c r="N32" s="5">
        <v>4</v>
      </c>
      <c r="O32" s="5" t="s">
        <v>254</v>
      </c>
      <c r="P32" s="5" t="s">
        <v>114</v>
      </c>
      <c r="Q32" s="6">
        <v>195.61904761905001</v>
      </c>
      <c r="R32" s="5">
        <v>100</v>
      </c>
      <c r="S32" s="5">
        <v>33.333333333333002</v>
      </c>
      <c r="T32" s="5">
        <v>48</v>
      </c>
      <c r="U32" s="5">
        <v>14.285714285714</v>
      </c>
      <c r="V32" s="6">
        <f t="shared" si="0"/>
        <v>284.61904761904998</v>
      </c>
      <c r="W32" s="19" t="s">
        <v>309</v>
      </c>
    </row>
    <row r="33" spans="1:23" x14ac:dyDescent="0.25">
      <c r="A33" s="4">
        <v>11</v>
      </c>
      <c r="B33" s="5" t="s">
        <v>110</v>
      </c>
      <c r="C33" s="5"/>
      <c r="D33" s="5" t="s">
        <v>111</v>
      </c>
      <c r="E33" s="5" t="s">
        <v>392</v>
      </c>
      <c r="F33" s="5" t="s">
        <v>112</v>
      </c>
      <c r="G33" s="5" t="s">
        <v>391</v>
      </c>
      <c r="H33" s="2">
        <v>10</v>
      </c>
      <c r="I33" s="2">
        <v>10</v>
      </c>
      <c r="J33" s="5">
        <v>92</v>
      </c>
      <c r="K33" s="5">
        <v>45</v>
      </c>
      <c r="L33" s="5">
        <v>15</v>
      </c>
      <c r="M33" s="5">
        <v>0</v>
      </c>
      <c r="N33" s="5">
        <v>32</v>
      </c>
      <c r="O33" s="5" t="s">
        <v>280</v>
      </c>
      <c r="P33" s="5" t="s">
        <v>111</v>
      </c>
      <c r="Q33" s="6">
        <v>188.38095238094999</v>
      </c>
      <c r="R33" s="5">
        <v>100</v>
      </c>
      <c r="S33" s="5">
        <v>33.333333333333002</v>
      </c>
      <c r="T33" s="5">
        <v>36</v>
      </c>
      <c r="U33" s="5">
        <v>19.047619047619001</v>
      </c>
      <c r="V33" s="6">
        <f t="shared" si="0"/>
        <v>280.38095238095002</v>
      </c>
      <c r="W33" s="19" t="s">
        <v>309</v>
      </c>
    </row>
    <row r="34" spans="1:23" x14ac:dyDescent="0.25">
      <c r="A34" s="4">
        <v>12</v>
      </c>
      <c r="B34" s="5" t="s">
        <v>127</v>
      </c>
      <c r="C34" s="5"/>
      <c r="D34" s="5" t="s">
        <v>128</v>
      </c>
      <c r="E34" s="5" t="s">
        <v>380</v>
      </c>
      <c r="F34" s="5" t="s">
        <v>49</v>
      </c>
      <c r="G34" s="5" t="s">
        <v>395</v>
      </c>
      <c r="H34" s="2">
        <v>10</v>
      </c>
      <c r="I34" s="2">
        <v>10</v>
      </c>
      <c r="J34" s="5">
        <v>72</v>
      </c>
      <c r="K34" s="5">
        <v>40</v>
      </c>
      <c r="L34" s="5">
        <v>15</v>
      </c>
      <c r="M34" s="5">
        <v>5</v>
      </c>
      <c r="N34" s="5">
        <v>12</v>
      </c>
      <c r="O34" s="5" t="s">
        <v>264</v>
      </c>
      <c r="P34" s="5" t="s">
        <v>128</v>
      </c>
      <c r="Q34" s="6">
        <v>199.61904761905001</v>
      </c>
      <c r="R34" s="5">
        <v>100</v>
      </c>
      <c r="S34" s="5">
        <v>33.333333333333002</v>
      </c>
      <c r="T34" s="5">
        <v>52</v>
      </c>
      <c r="U34" s="5">
        <v>14.285714285714</v>
      </c>
      <c r="V34" s="6">
        <f t="shared" si="0"/>
        <v>271.61904761904998</v>
      </c>
      <c r="W34" s="19" t="s">
        <v>309</v>
      </c>
    </row>
    <row r="35" spans="1:23" x14ac:dyDescent="0.25">
      <c r="A35" s="4">
        <v>13</v>
      </c>
      <c r="B35" s="5" t="s">
        <v>55</v>
      </c>
      <c r="C35" s="5"/>
      <c r="D35" s="5" t="s">
        <v>56</v>
      </c>
      <c r="E35" s="5" t="s">
        <v>376</v>
      </c>
      <c r="F35" s="5" t="s">
        <v>57</v>
      </c>
      <c r="G35" s="5" t="s">
        <v>378</v>
      </c>
      <c r="H35" s="2">
        <v>10</v>
      </c>
      <c r="I35" s="2">
        <v>10</v>
      </c>
      <c r="J35" s="5">
        <v>132</v>
      </c>
      <c r="K35" s="5">
        <v>100</v>
      </c>
      <c r="L35" s="5">
        <v>15</v>
      </c>
      <c r="M35" s="5">
        <v>5</v>
      </c>
      <c r="N35" s="5">
        <v>12</v>
      </c>
      <c r="O35" s="5" t="s">
        <v>257</v>
      </c>
      <c r="P35" s="5" t="s">
        <v>56</v>
      </c>
      <c r="Q35" s="6">
        <v>137.85714285713999</v>
      </c>
      <c r="R35" s="5">
        <v>100</v>
      </c>
      <c r="S35" s="5">
        <v>8.3333333333333002</v>
      </c>
      <c r="T35" s="5">
        <v>20</v>
      </c>
      <c r="U35" s="5">
        <v>9.5238095238095006</v>
      </c>
      <c r="V35" s="6">
        <f t="shared" ref="V35:V66" si="1">J35+Q35</f>
        <v>269.85714285713999</v>
      </c>
      <c r="W35" s="2"/>
    </row>
    <row r="36" spans="1:23" x14ac:dyDescent="0.25">
      <c r="A36" s="4">
        <v>14</v>
      </c>
      <c r="B36" s="5" t="s">
        <v>98</v>
      </c>
      <c r="C36" s="5"/>
      <c r="D36" s="5" t="s">
        <v>99</v>
      </c>
      <c r="E36" s="5" t="s">
        <v>345</v>
      </c>
      <c r="F36" s="5" t="s">
        <v>100</v>
      </c>
      <c r="G36" s="5" t="s">
        <v>348</v>
      </c>
      <c r="H36" s="2">
        <v>10</v>
      </c>
      <c r="I36" s="2">
        <v>10</v>
      </c>
      <c r="J36" s="5">
        <v>98</v>
      </c>
      <c r="K36" s="5">
        <v>20</v>
      </c>
      <c r="L36" s="5">
        <v>5</v>
      </c>
      <c r="M36" s="5">
        <v>5</v>
      </c>
      <c r="N36" s="5">
        <v>68</v>
      </c>
      <c r="O36" s="5" t="s">
        <v>223</v>
      </c>
      <c r="P36" s="5" t="s">
        <v>99</v>
      </c>
      <c r="Q36" s="6">
        <v>167.38095238094999</v>
      </c>
      <c r="R36" s="5">
        <v>100</v>
      </c>
      <c r="S36" s="5">
        <v>8.3333333333333002</v>
      </c>
      <c r="T36" s="5">
        <v>40</v>
      </c>
      <c r="U36" s="5">
        <v>19.047619047619001</v>
      </c>
      <c r="V36" s="6">
        <f t="shared" si="1"/>
        <v>265.38095238095002</v>
      </c>
      <c r="W36" s="2"/>
    </row>
    <row r="37" spans="1:23" x14ac:dyDescent="0.25">
      <c r="A37" s="4">
        <v>15</v>
      </c>
      <c r="B37" s="5" t="s">
        <v>92</v>
      </c>
      <c r="C37" s="5"/>
      <c r="D37" s="5" t="s">
        <v>93</v>
      </c>
      <c r="E37" s="5" t="s">
        <v>342</v>
      </c>
      <c r="F37" s="5" t="s">
        <v>289</v>
      </c>
      <c r="G37" s="5" t="s">
        <v>343</v>
      </c>
      <c r="H37" s="2">
        <v>10</v>
      </c>
      <c r="I37" s="2">
        <v>10</v>
      </c>
      <c r="J37" s="5">
        <v>101</v>
      </c>
      <c r="K37" s="5">
        <v>35</v>
      </c>
      <c r="L37" s="5">
        <v>25</v>
      </c>
      <c r="M37" s="5">
        <v>5</v>
      </c>
      <c r="N37" s="5">
        <v>36</v>
      </c>
      <c r="O37" s="5" t="s">
        <v>218</v>
      </c>
      <c r="P37" s="5" t="s">
        <v>93</v>
      </c>
      <c r="Q37" s="6">
        <v>150.61904761905001</v>
      </c>
      <c r="R37" s="5">
        <v>100</v>
      </c>
      <c r="S37" s="5">
        <v>8.3333333333333002</v>
      </c>
      <c r="T37" s="5">
        <v>28</v>
      </c>
      <c r="U37" s="5">
        <v>14.285714285714</v>
      </c>
      <c r="V37" s="6">
        <f t="shared" si="1"/>
        <v>251.61904761905001</v>
      </c>
      <c r="W37" s="2"/>
    </row>
    <row r="38" spans="1:23" x14ac:dyDescent="0.25">
      <c r="A38" s="4">
        <v>16</v>
      </c>
      <c r="B38" s="5" t="s">
        <v>158</v>
      </c>
      <c r="C38" s="5"/>
      <c r="D38" s="5" t="s">
        <v>159</v>
      </c>
      <c r="E38" s="5" t="s">
        <v>336</v>
      </c>
      <c r="F38" s="5" t="s">
        <v>160</v>
      </c>
      <c r="G38" s="5" t="s">
        <v>337</v>
      </c>
      <c r="H38" s="2">
        <v>10</v>
      </c>
      <c r="I38" s="2">
        <v>10</v>
      </c>
      <c r="J38" s="5">
        <v>54</v>
      </c>
      <c r="K38" s="5">
        <v>30</v>
      </c>
      <c r="L38" s="5">
        <v>15</v>
      </c>
      <c r="M38" s="5">
        <v>5</v>
      </c>
      <c r="N38" s="5">
        <v>4</v>
      </c>
      <c r="O38" s="5" t="s">
        <v>211</v>
      </c>
      <c r="P38" s="5" t="s">
        <v>159</v>
      </c>
      <c r="Q38" s="6">
        <v>162.85714285713999</v>
      </c>
      <c r="R38" s="5">
        <v>100</v>
      </c>
      <c r="S38" s="5">
        <v>33.333333333333002</v>
      </c>
      <c r="T38" s="5">
        <v>20</v>
      </c>
      <c r="U38" s="5">
        <v>9.5238095238095006</v>
      </c>
      <c r="V38" s="6">
        <f t="shared" si="1"/>
        <v>216.85714285713999</v>
      </c>
      <c r="W38" s="2"/>
    </row>
    <row r="39" spans="1:23" x14ac:dyDescent="0.25">
      <c r="A39" s="4">
        <v>17</v>
      </c>
      <c r="B39" s="5" t="s">
        <v>161</v>
      </c>
      <c r="C39" s="5"/>
      <c r="D39" s="5" t="s">
        <v>162</v>
      </c>
      <c r="E39" s="5" t="s">
        <v>380</v>
      </c>
      <c r="F39" s="5" t="s">
        <v>49</v>
      </c>
      <c r="G39" s="5" t="s">
        <v>393</v>
      </c>
      <c r="H39" s="2">
        <v>10</v>
      </c>
      <c r="I39" s="2">
        <v>10</v>
      </c>
      <c r="J39" s="5">
        <v>54</v>
      </c>
      <c r="K39" s="5">
        <v>35</v>
      </c>
      <c r="L39" s="5">
        <v>10</v>
      </c>
      <c r="M39" s="5">
        <v>5</v>
      </c>
      <c r="N39" s="5">
        <v>4</v>
      </c>
      <c r="O39" s="5" t="s">
        <v>266</v>
      </c>
      <c r="P39" s="5" t="s">
        <v>162</v>
      </c>
      <c r="Q39" s="6">
        <v>158.95238095238</v>
      </c>
      <c r="R39" s="5">
        <v>100</v>
      </c>
      <c r="S39" s="5">
        <v>16.666666666666998</v>
      </c>
      <c r="T39" s="5">
        <v>28</v>
      </c>
      <c r="U39" s="5">
        <v>14.285714285714</v>
      </c>
      <c r="V39" s="6">
        <f t="shared" si="1"/>
        <v>212.95238095238</v>
      </c>
      <c r="W39" s="2"/>
    </row>
    <row r="40" spans="1:23" x14ac:dyDescent="0.25">
      <c r="A40" s="4">
        <v>18</v>
      </c>
      <c r="B40" s="5" t="s">
        <v>182</v>
      </c>
      <c r="C40" s="5"/>
      <c r="D40" s="5" t="s">
        <v>183</v>
      </c>
      <c r="E40" s="5" t="s">
        <v>334</v>
      </c>
      <c r="F40" s="5" t="s">
        <v>285</v>
      </c>
      <c r="G40" s="5" t="s">
        <v>332</v>
      </c>
      <c r="H40" s="2">
        <v>10</v>
      </c>
      <c r="I40" s="2">
        <v>10</v>
      </c>
      <c r="J40" s="5">
        <v>39</v>
      </c>
      <c r="K40" s="5">
        <v>20</v>
      </c>
      <c r="L40" s="5">
        <v>15</v>
      </c>
      <c r="M40" s="5">
        <v>0</v>
      </c>
      <c r="N40" s="5">
        <v>4</v>
      </c>
      <c r="O40" s="5" t="s">
        <v>210</v>
      </c>
      <c r="P40" s="5" t="s">
        <v>183</v>
      </c>
      <c r="Q40" s="6">
        <v>145.85714285713999</v>
      </c>
      <c r="R40" s="5">
        <v>100</v>
      </c>
      <c r="S40" s="5">
        <v>8.3333333333333002</v>
      </c>
      <c r="T40" s="5">
        <v>28</v>
      </c>
      <c r="U40" s="5">
        <v>9.5238095238095006</v>
      </c>
      <c r="V40" s="6">
        <f t="shared" si="1"/>
        <v>184.85714285713999</v>
      </c>
      <c r="W40" s="2"/>
    </row>
    <row r="41" spans="1:23" x14ac:dyDescent="0.25">
      <c r="A41" s="4">
        <v>19</v>
      </c>
      <c r="B41" s="5" t="s">
        <v>139</v>
      </c>
      <c r="C41" s="5"/>
      <c r="D41" s="5" t="s">
        <v>140</v>
      </c>
      <c r="E41" s="5" t="s">
        <v>359</v>
      </c>
      <c r="F41" s="5" t="s">
        <v>107</v>
      </c>
      <c r="G41" s="5" t="s">
        <v>361</v>
      </c>
      <c r="H41" s="2">
        <v>10</v>
      </c>
      <c r="I41" s="2">
        <v>10</v>
      </c>
      <c r="J41" s="5">
        <v>63</v>
      </c>
      <c r="K41" s="5">
        <v>35</v>
      </c>
      <c r="L41" s="5">
        <v>15</v>
      </c>
      <c r="M41" s="5">
        <v>5</v>
      </c>
      <c r="N41" s="5">
        <v>8</v>
      </c>
      <c r="O41" s="5" t="s">
        <v>237</v>
      </c>
      <c r="P41" s="5" t="s">
        <v>140</v>
      </c>
      <c r="Q41" s="6">
        <v>105.14285714286</v>
      </c>
      <c r="R41" s="5">
        <v>20</v>
      </c>
      <c r="S41" s="5">
        <v>33.333333333333002</v>
      </c>
      <c r="T41" s="5">
        <v>28</v>
      </c>
      <c r="U41" s="5">
        <v>23.809523809523998</v>
      </c>
      <c r="V41" s="6">
        <f t="shared" si="1"/>
        <v>168.14285714286001</v>
      </c>
      <c r="W41" s="2"/>
    </row>
    <row r="42" spans="1:23" x14ac:dyDescent="0.25">
      <c r="A42" s="4">
        <v>20</v>
      </c>
      <c r="B42" s="5" t="s">
        <v>133</v>
      </c>
      <c r="C42" s="5"/>
      <c r="D42" s="5" t="s">
        <v>134</v>
      </c>
      <c r="E42" s="5" t="s">
        <v>366</v>
      </c>
      <c r="F42" s="5" t="s">
        <v>17</v>
      </c>
      <c r="G42" s="5" t="s">
        <v>367</v>
      </c>
      <c r="H42" s="2">
        <v>10</v>
      </c>
      <c r="I42" s="2">
        <v>10</v>
      </c>
      <c r="J42" s="5">
        <v>67</v>
      </c>
      <c r="K42" s="5">
        <v>35</v>
      </c>
      <c r="L42" s="5">
        <v>15</v>
      </c>
      <c r="M42" s="5">
        <v>5</v>
      </c>
      <c r="N42" s="5">
        <v>12</v>
      </c>
      <c r="O42" s="5" t="s">
        <v>247</v>
      </c>
      <c r="P42" s="5" t="s">
        <v>134</v>
      </c>
      <c r="Q42" s="6">
        <v>98.285714285713993</v>
      </c>
      <c r="R42" s="5">
        <v>35</v>
      </c>
      <c r="S42" s="5">
        <v>25</v>
      </c>
      <c r="T42" s="5">
        <v>24</v>
      </c>
      <c r="U42" s="5">
        <v>14.285714285714</v>
      </c>
      <c r="V42" s="6">
        <f t="shared" si="1"/>
        <v>165.28571428571399</v>
      </c>
      <c r="W42" s="2"/>
    </row>
    <row r="43" spans="1:23" x14ac:dyDescent="0.25">
      <c r="A43" s="4">
        <v>21</v>
      </c>
      <c r="B43" s="5" t="s">
        <v>148</v>
      </c>
      <c r="C43" s="5"/>
      <c r="D43" s="5" t="s">
        <v>149</v>
      </c>
      <c r="E43" s="5" t="s">
        <v>353</v>
      </c>
      <c r="F43" s="5" t="s">
        <v>290</v>
      </c>
      <c r="G43" s="5" t="s">
        <v>354</v>
      </c>
      <c r="H43" s="2">
        <v>10</v>
      </c>
      <c r="I43" s="2">
        <v>10</v>
      </c>
      <c r="J43" s="5">
        <v>59</v>
      </c>
      <c r="K43" s="5">
        <v>25</v>
      </c>
      <c r="L43" s="5">
        <v>25</v>
      </c>
      <c r="M43" s="5">
        <v>5</v>
      </c>
      <c r="N43" s="5">
        <v>4</v>
      </c>
      <c r="O43" s="5" t="s">
        <v>231</v>
      </c>
      <c r="P43" s="5" t="s">
        <v>149</v>
      </c>
      <c r="Q43" s="6">
        <v>90.380952380951996</v>
      </c>
      <c r="R43" s="5">
        <v>10</v>
      </c>
      <c r="S43" s="5">
        <v>33.333333333333002</v>
      </c>
      <c r="T43" s="5">
        <v>28</v>
      </c>
      <c r="U43" s="5">
        <v>19.047619047619001</v>
      </c>
      <c r="V43" s="6">
        <f t="shared" si="1"/>
        <v>149.38095238095201</v>
      </c>
      <c r="W43" s="2"/>
    </row>
    <row r="44" spans="1:23" x14ac:dyDescent="0.25">
      <c r="A44" s="4">
        <v>22</v>
      </c>
      <c r="B44" s="5" t="s">
        <v>155</v>
      </c>
      <c r="C44" s="5"/>
      <c r="D44" s="5" t="s">
        <v>198</v>
      </c>
      <c r="E44" s="5" t="s">
        <v>359</v>
      </c>
      <c r="F44" s="5" t="s">
        <v>157</v>
      </c>
      <c r="G44" s="5" t="s">
        <v>362</v>
      </c>
      <c r="H44" s="2">
        <v>10</v>
      </c>
      <c r="I44" s="2">
        <v>10</v>
      </c>
      <c r="J44" s="5">
        <v>57</v>
      </c>
      <c r="K44" s="5">
        <v>25</v>
      </c>
      <c r="L44" s="5">
        <v>15</v>
      </c>
      <c r="M44" s="5">
        <v>5</v>
      </c>
      <c r="N44" s="5">
        <v>12</v>
      </c>
      <c r="O44" s="5" t="s">
        <v>238</v>
      </c>
      <c r="P44" s="5" t="s">
        <v>156</v>
      </c>
      <c r="Q44" s="6">
        <v>91.380952380951996</v>
      </c>
      <c r="R44" s="5">
        <v>15</v>
      </c>
      <c r="S44" s="5">
        <v>33.333333333333002</v>
      </c>
      <c r="T44" s="5">
        <v>24</v>
      </c>
      <c r="U44" s="5">
        <v>19.047619047619001</v>
      </c>
      <c r="V44" s="6">
        <f t="shared" si="1"/>
        <v>148.38095238095201</v>
      </c>
      <c r="W44" s="2"/>
    </row>
    <row r="45" spans="1:23" x14ac:dyDescent="0.25">
      <c r="A45" s="4">
        <v>23</v>
      </c>
      <c r="B45" s="5" t="s">
        <v>167</v>
      </c>
      <c r="C45" s="5"/>
      <c r="D45" s="5" t="s">
        <v>168</v>
      </c>
      <c r="E45" s="5" t="s">
        <v>371</v>
      </c>
      <c r="F45" s="5" t="s">
        <v>169</v>
      </c>
      <c r="G45" s="5" t="s">
        <v>372</v>
      </c>
      <c r="H45" s="2">
        <v>10</v>
      </c>
      <c r="I45" s="2">
        <v>10</v>
      </c>
      <c r="J45" s="5">
        <v>49</v>
      </c>
      <c r="K45" s="5">
        <v>25</v>
      </c>
      <c r="L45" s="5">
        <v>15</v>
      </c>
      <c r="M45" s="5">
        <v>5</v>
      </c>
      <c r="N45" s="5">
        <v>4</v>
      </c>
      <c r="O45" s="5" t="s">
        <v>251</v>
      </c>
      <c r="P45" s="5" t="s">
        <v>168</v>
      </c>
      <c r="Q45" s="6">
        <v>82.380952380951996</v>
      </c>
      <c r="R45" s="5">
        <v>10</v>
      </c>
      <c r="S45" s="5">
        <v>33.333333333333002</v>
      </c>
      <c r="T45" s="5">
        <v>20</v>
      </c>
      <c r="U45" s="5">
        <v>19.047619047619001</v>
      </c>
      <c r="V45" s="6">
        <f t="shared" si="1"/>
        <v>131.38095238095201</v>
      </c>
      <c r="W45" s="2"/>
    </row>
    <row r="46" spans="1:23" x14ac:dyDescent="0.25">
      <c r="A46" s="4">
        <v>24</v>
      </c>
      <c r="B46" s="5" t="s">
        <v>192</v>
      </c>
      <c r="C46" s="5"/>
      <c r="D46" s="5" t="s">
        <v>193</v>
      </c>
      <c r="E46" s="5" t="s">
        <v>371</v>
      </c>
      <c r="F46" s="5" t="s">
        <v>297</v>
      </c>
      <c r="G46" s="5" t="s">
        <v>372</v>
      </c>
      <c r="H46" s="2">
        <v>10</v>
      </c>
      <c r="I46" s="2">
        <v>10</v>
      </c>
      <c r="J46" s="5">
        <v>29</v>
      </c>
      <c r="K46" s="5">
        <v>15</v>
      </c>
      <c r="L46" s="5">
        <v>5</v>
      </c>
      <c r="M46" s="5">
        <v>5</v>
      </c>
      <c r="N46" s="5">
        <v>4</v>
      </c>
      <c r="O46" s="5" t="s">
        <v>252</v>
      </c>
      <c r="P46" s="5" t="s">
        <v>193</v>
      </c>
      <c r="Q46" s="6">
        <v>42.857142857143003</v>
      </c>
      <c r="R46" s="5">
        <v>5</v>
      </c>
      <c r="S46" s="5">
        <v>8.3333333333333002</v>
      </c>
      <c r="T46" s="5">
        <v>20</v>
      </c>
      <c r="U46" s="5">
        <v>9.5238095238095006</v>
      </c>
      <c r="V46" s="6">
        <f t="shared" si="1"/>
        <v>71.857142857143003</v>
      </c>
      <c r="W46" s="2"/>
    </row>
    <row r="47" spans="1:23" x14ac:dyDescent="0.25">
      <c r="A47" s="4">
        <v>1</v>
      </c>
      <c r="B47" s="5" t="s">
        <v>8</v>
      </c>
      <c r="C47" s="5"/>
      <c r="D47" s="5" t="s">
        <v>9</v>
      </c>
      <c r="E47" s="5" t="s">
        <v>342</v>
      </c>
      <c r="F47" s="5" t="s">
        <v>289</v>
      </c>
      <c r="G47" s="5" t="s">
        <v>343</v>
      </c>
      <c r="H47" s="2">
        <v>9</v>
      </c>
      <c r="I47" s="2">
        <v>9</v>
      </c>
      <c r="J47" s="5">
        <v>400</v>
      </c>
      <c r="K47" s="5">
        <v>100</v>
      </c>
      <c r="L47" s="5">
        <v>100</v>
      </c>
      <c r="M47" s="5">
        <v>100</v>
      </c>
      <c r="N47" s="5">
        <v>100</v>
      </c>
      <c r="O47" s="5" t="s">
        <v>216</v>
      </c>
      <c r="P47" s="5" t="s">
        <v>217</v>
      </c>
      <c r="Q47" s="6">
        <v>400</v>
      </c>
      <c r="R47" s="5">
        <v>100</v>
      </c>
      <c r="S47" s="5">
        <v>100</v>
      </c>
      <c r="T47" s="5">
        <v>100</v>
      </c>
      <c r="U47" s="5">
        <v>100</v>
      </c>
      <c r="V47" s="6">
        <f t="shared" si="1"/>
        <v>800</v>
      </c>
      <c r="W47" s="17" t="s">
        <v>307</v>
      </c>
    </row>
    <row r="48" spans="1:23" x14ac:dyDescent="0.25">
      <c r="A48" s="4">
        <v>2</v>
      </c>
      <c r="B48" s="5" t="s">
        <v>12</v>
      </c>
      <c r="C48" s="5"/>
      <c r="D48" s="5" t="s">
        <v>13</v>
      </c>
      <c r="E48" s="5" t="s">
        <v>380</v>
      </c>
      <c r="F48" s="5" t="s">
        <v>14</v>
      </c>
      <c r="G48" s="5" t="s">
        <v>385</v>
      </c>
      <c r="H48" s="2">
        <v>9</v>
      </c>
      <c r="I48" s="2">
        <v>9</v>
      </c>
      <c r="J48" s="5">
        <v>315</v>
      </c>
      <c r="K48" s="5">
        <v>100</v>
      </c>
      <c r="L48" s="5">
        <v>15</v>
      </c>
      <c r="M48" s="5">
        <v>100</v>
      </c>
      <c r="N48" s="5">
        <v>100</v>
      </c>
      <c r="O48" s="5" t="s">
        <v>274</v>
      </c>
      <c r="P48" s="5" t="s">
        <v>13</v>
      </c>
      <c r="Q48" s="6">
        <v>400</v>
      </c>
      <c r="R48" s="5">
        <v>100</v>
      </c>
      <c r="S48" s="5">
        <v>100</v>
      </c>
      <c r="T48" s="5">
        <v>100</v>
      </c>
      <c r="U48" s="5">
        <v>100</v>
      </c>
      <c r="V48" s="6">
        <f t="shared" si="1"/>
        <v>715</v>
      </c>
      <c r="W48" s="17" t="s">
        <v>307</v>
      </c>
    </row>
    <row r="49" spans="1:23" x14ac:dyDescent="0.25">
      <c r="A49" s="4">
        <v>3</v>
      </c>
      <c r="B49" s="5" t="s">
        <v>15</v>
      </c>
      <c r="C49" s="5"/>
      <c r="D49" s="5" t="s">
        <v>16</v>
      </c>
      <c r="E49" s="5" t="s">
        <v>366</v>
      </c>
      <c r="F49" s="5" t="s">
        <v>17</v>
      </c>
      <c r="G49" s="5" t="s">
        <v>367</v>
      </c>
      <c r="H49" s="2">
        <v>9</v>
      </c>
      <c r="I49" s="2">
        <v>9</v>
      </c>
      <c r="J49" s="5">
        <v>217</v>
      </c>
      <c r="K49" s="5">
        <v>75</v>
      </c>
      <c r="L49" s="5">
        <v>65</v>
      </c>
      <c r="M49" s="5">
        <v>5</v>
      </c>
      <c r="N49" s="5">
        <v>72</v>
      </c>
      <c r="O49" s="5" t="s">
        <v>245</v>
      </c>
      <c r="P49" s="5" t="s">
        <v>16</v>
      </c>
      <c r="Q49" s="6">
        <v>204.38095238094999</v>
      </c>
      <c r="R49" s="5">
        <v>100</v>
      </c>
      <c r="S49" s="5">
        <v>33.333333333333002</v>
      </c>
      <c r="T49" s="5">
        <v>52</v>
      </c>
      <c r="U49" s="5">
        <v>19.047619047619001</v>
      </c>
      <c r="V49" s="6">
        <f t="shared" si="1"/>
        <v>421.38095238095002</v>
      </c>
      <c r="W49" s="18" t="s">
        <v>308</v>
      </c>
    </row>
    <row r="50" spans="1:23" x14ac:dyDescent="0.25">
      <c r="A50" s="4">
        <v>4</v>
      </c>
      <c r="B50" s="5" t="s">
        <v>63</v>
      </c>
      <c r="C50" s="5"/>
      <c r="D50" s="5" t="s">
        <v>64</v>
      </c>
      <c r="E50" s="5" t="s">
        <v>380</v>
      </c>
      <c r="F50" s="5" t="s">
        <v>49</v>
      </c>
      <c r="G50" s="5" t="s">
        <v>393</v>
      </c>
      <c r="H50" s="2">
        <v>9</v>
      </c>
      <c r="I50" s="2">
        <v>9</v>
      </c>
      <c r="J50" s="5">
        <v>127</v>
      </c>
      <c r="K50" s="5">
        <v>95</v>
      </c>
      <c r="L50" s="5">
        <v>15</v>
      </c>
      <c r="M50" s="5">
        <v>5</v>
      </c>
      <c r="N50" s="5">
        <v>12</v>
      </c>
      <c r="O50" s="5" t="s">
        <v>265</v>
      </c>
      <c r="P50" s="5" t="s">
        <v>64</v>
      </c>
      <c r="Q50" s="6">
        <v>207.61904761905001</v>
      </c>
      <c r="R50" s="5">
        <v>100</v>
      </c>
      <c r="S50" s="5">
        <v>33.333333333333002</v>
      </c>
      <c r="T50" s="5">
        <v>60</v>
      </c>
      <c r="U50" s="5">
        <v>14.285714285714</v>
      </c>
      <c r="V50" s="6">
        <f t="shared" si="1"/>
        <v>334.61904761904998</v>
      </c>
      <c r="W50" s="18" t="s">
        <v>308</v>
      </c>
    </row>
    <row r="51" spans="1:23" x14ac:dyDescent="0.25">
      <c r="A51" s="4">
        <v>5</v>
      </c>
      <c r="B51" s="5" t="s">
        <v>69</v>
      </c>
      <c r="C51" s="5"/>
      <c r="D51" s="5" t="s">
        <v>70</v>
      </c>
      <c r="E51" s="5" t="s">
        <v>365</v>
      </c>
      <c r="F51" s="5" t="s">
        <v>295</v>
      </c>
      <c r="G51" s="5" t="s">
        <v>364</v>
      </c>
      <c r="H51" s="2">
        <v>9</v>
      </c>
      <c r="I51" s="2">
        <v>9</v>
      </c>
      <c r="J51" s="5">
        <v>121</v>
      </c>
      <c r="K51" s="5">
        <v>85</v>
      </c>
      <c r="L51" s="5">
        <v>15</v>
      </c>
      <c r="M51" s="5">
        <v>5</v>
      </c>
      <c r="N51" s="5">
        <v>16</v>
      </c>
      <c r="O51" s="5" t="s">
        <v>242</v>
      </c>
      <c r="P51" s="5" t="s">
        <v>70</v>
      </c>
      <c r="Q51" s="6">
        <v>196.38095238094999</v>
      </c>
      <c r="R51" s="5">
        <v>100</v>
      </c>
      <c r="S51" s="5">
        <v>33.333333333333002</v>
      </c>
      <c r="T51" s="5">
        <v>44</v>
      </c>
      <c r="U51" s="5">
        <v>19.047619047619001</v>
      </c>
      <c r="V51" s="6">
        <f t="shared" si="1"/>
        <v>317.38095238095002</v>
      </c>
      <c r="W51" s="18" t="s">
        <v>308</v>
      </c>
    </row>
    <row r="52" spans="1:23" x14ac:dyDescent="0.25">
      <c r="A52" s="4">
        <v>6</v>
      </c>
      <c r="B52" s="5" t="s">
        <v>86</v>
      </c>
      <c r="C52" s="5"/>
      <c r="D52" s="5" t="s">
        <v>87</v>
      </c>
      <c r="E52" s="5" t="s">
        <v>351</v>
      </c>
      <c r="F52" s="5" t="s">
        <v>41</v>
      </c>
      <c r="G52" s="5" t="s">
        <v>352</v>
      </c>
      <c r="H52" s="2">
        <v>9</v>
      </c>
      <c r="I52" s="2">
        <v>9</v>
      </c>
      <c r="J52" s="5">
        <v>102</v>
      </c>
      <c r="K52" s="5">
        <v>60</v>
      </c>
      <c r="L52" s="5">
        <v>25</v>
      </c>
      <c r="M52" s="5">
        <v>5</v>
      </c>
      <c r="N52" s="5">
        <v>12</v>
      </c>
      <c r="O52" s="5" t="s">
        <v>229</v>
      </c>
      <c r="P52" s="5" t="s">
        <v>87</v>
      </c>
      <c r="Q52" s="6">
        <v>213.14285714286001</v>
      </c>
      <c r="R52" s="5">
        <v>100</v>
      </c>
      <c r="S52" s="5">
        <v>33.333333333333002</v>
      </c>
      <c r="T52" s="5">
        <v>56</v>
      </c>
      <c r="U52" s="5">
        <v>23.809523809523998</v>
      </c>
      <c r="V52" s="6">
        <f t="shared" si="1"/>
        <v>315.14285714286001</v>
      </c>
      <c r="W52" s="18" t="s">
        <v>308</v>
      </c>
    </row>
    <row r="53" spans="1:23" x14ac:dyDescent="0.25">
      <c r="A53" s="4">
        <v>7</v>
      </c>
      <c r="B53" s="5" t="s">
        <v>50</v>
      </c>
      <c r="C53" s="5"/>
      <c r="D53" s="5" t="s">
        <v>51</v>
      </c>
      <c r="E53" s="5" t="s">
        <v>366</v>
      </c>
      <c r="F53" s="5" t="s">
        <v>17</v>
      </c>
      <c r="G53" s="5" t="s">
        <v>367</v>
      </c>
      <c r="H53" s="2">
        <v>9</v>
      </c>
      <c r="I53" s="2">
        <v>9</v>
      </c>
      <c r="J53" s="5">
        <v>138</v>
      </c>
      <c r="K53" s="5">
        <v>50</v>
      </c>
      <c r="L53" s="5">
        <v>15</v>
      </c>
      <c r="M53" s="5">
        <v>5</v>
      </c>
      <c r="N53" s="5">
        <v>68</v>
      </c>
      <c r="O53" s="5" t="s">
        <v>246</v>
      </c>
      <c r="P53" s="5" t="s">
        <v>51</v>
      </c>
      <c r="Q53" s="6">
        <v>170.95238095238</v>
      </c>
      <c r="R53" s="5">
        <v>100</v>
      </c>
      <c r="S53" s="5">
        <v>16.666666666666998</v>
      </c>
      <c r="T53" s="5">
        <v>40</v>
      </c>
      <c r="U53" s="5">
        <v>14.285714285714</v>
      </c>
      <c r="V53" s="6">
        <f t="shared" si="1"/>
        <v>308.95238095238</v>
      </c>
      <c r="W53" s="19" t="s">
        <v>309</v>
      </c>
    </row>
    <row r="54" spans="1:23" x14ac:dyDescent="0.25">
      <c r="A54" s="4">
        <v>8</v>
      </c>
      <c r="B54" s="5" t="s">
        <v>58</v>
      </c>
      <c r="C54" s="5"/>
      <c r="D54" s="5" t="s">
        <v>59</v>
      </c>
      <c r="E54" s="5" t="s">
        <v>380</v>
      </c>
      <c r="F54" s="5" t="s">
        <v>49</v>
      </c>
      <c r="G54" s="5" t="s">
        <v>393</v>
      </c>
      <c r="H54" s="2">
        <v>9</v>
      </c>
      <c r="I54" s="2">
        <v>9</v>
      </c>
      <c r="J54" s="5">
        <v>131</v>
      </c>
      <c r="K54" s="5">
        <v>95</v>
      </c>
      <c r="L54" s="5">
        <v>15</v>
      </c>
      <c r="M54" s="5">
        <v>5</v>
      </c>
      <c r="N54" s="5">
        <v>16</v>
      </c>
      <c r="O54" s="5" t="s">
        <v>262</v>
      </c>
      <c r="P54" s="5" t="s">
        <v>59</v>
      </c>
      <c r="Q54" s="6">
        <v>176.38095238094999</v>
      </c>
      <c r="R54" s="5">
        <v>100</v>
      </c>
      <c r="S54" s="5">
        <v>33.333333333333002</v>
      </c>
      <c r="T54" s="5">
        <v>24</v>
      </c>
      <c r="U54" s="5">
        <v>19.047619047619001</v>
      </c>
      <c r="V54" s="6">
        <f t="shared" si="1"/>
        <v>307.38095238095002</v>
      </c>
      <c r="W54" s="19" t="s">
        <v>309</v>
      </c>
    </row>
    <row r="55" spans="1:23" x14ac:dyDescent="0.25">
      <c r="A55" s="4">
        <v>9</v>
      </c>
      <c r="B55" s="5" t="s">
        <v>67</v>
      </c>
      <c r="C55" s="5"/>
      <c r="D55" s="5" t="s">
        <v>68</v>
      </c>
      <c r="E55" s="5" t="s">
        <v>380</v>
      </c>
      <c r="F55" s="5" t="s">
        <v>300</v>
      </c>
      <c r="G55" s="5" t="s">
        <v>386</v>
      </c>
      <c r="H55" s="2">
        <v>9</v>
      </c>
      <c r="I55" s="2">
        <v>9</v>
      </c>
      <c r="J55" s="5">
        <v>122</v>
      </c>
      <c r="K55" s="5">
        <v>90</v>
      </c>
      <c r="L55" s="5">
        <v>15</v>
      </c>
      <c r="M55" s="5">
        <v>5</v>
      </c>
      <c r="N55" s="5">
        <v>12</v>
      </c>
      <c r="O55" s="5" t="s">
        <v>275</v>
      </c>
      <c r="P55" s="5" t="s">
        <v>68</v>
      </c>
      <c r="Q55" s="6">
        <v>176.04761904762</v>
      </c>
      <c r="R55" s="5">
        <v>100</v>
      </c>
      <c r="S55" s="5">
        <v>25</v>
      </c>
      <c r="T55" s="5">
        <v>32</v>
      </c>
      <c r="U55" s="5">
        <v>19.047619047619001</v>
      </c>
      <c r="V55" s="6">
        <f t="shared" si="1"/>
        <v>298.04761904762</v>
      </c>
      <c r="W55" s="19" t="s">
        <v>309</v>
      </c>
    </row>
    <row r="56" spans="1:23" x14ac:dyDescent="0.25">
      <c r="A56" s="4">
        <v>10</v>
      </c>
      <c r="B56" s="5" t="s">
        <v>79</v>
      </c>
      <c r="C56" s="5"/>
      <c r="D56" s="5" t="s">
        <v>80</v>
      </c>
      <c r="E56" s="5" t="s">
        <v>380</v>
      </c>
      <c r="F56" s="5" t="s">
        <v>49</v>
      </c>
      <c r="G56" s="5" t="s">
        <v>394</v>
      </c>
      <c r="H56" s="2">
        <v>9</v>
      </c>
      <c r="I56" s="2">
        <v>9</v>
      </c>
      <c r="J56" s="5">
        <v>104</v>
      </c>
      <c r="K56" s="5">
        <v>80</v>
      </c>
      <c r="L56" s="5">
        <v>5</v>
      </c>
      <c r="M56" s="5">
        <v>15</v>
      </c>
      <c r="N56" s="5">
        <v>4</v>
      </c>
      <c r="O56" s="5" t="s">
        <v>263</v>
      </c>
      <c r="P56" s="5" t="s">
        <v>80</v>
      </c>
      <c r="Q56" s="6">
        <v>185.85714285713999</v>
      </c>
      <c r="R56" s="5">
        <v>100</v>
      </c>
      <c r="S56" s="5">
        <v>8.3333333333333002</v>
      </c>
      <c r="T56" s="5">
        <v>68</v>
      </c>
      <c r="U56" s="5">
        <v>9.5238095238095006</v>
      </c>
      <c r="V56" s="6">
        <f t="shared" si="1"/>
        <v>289.85714285713999</v>
      </c>
      <c r="W56" s="19" t="s">
        <v>309</v>
      </c>
    </row>
    <row r="57" spans="1:23" x14ac:dyDescent="0.25">
      <c r="A57" s="4">
        <v>11</v>
      </c>
      <c r="B57" s="5" t="s">
        <v>94</v>
      </c>
      <c r="C57" s="5"/>
      <c r="D57" s="5" t="s">
        <v>95</v>
      </c>
      <c r="E57" s="5" t="s">
        <v>327</v>
      </c>
      <c r="F57" s="5" t="s">
        <v>283</v>
      </c>
      <c r="G57" s="5" t="s">
        <v>326</v>
      </c>
      <c r="H57" s="2">
        <v>9</v>
      </c>
      <c r="I57" s="2">
        <v>9</v>
      </c>
      <c r="J57" s="5">
        <v>98</v>
      </c>
      <c r="K57" s="5">
        <v>70</v>
      </c>
      <c r="L57" s="5">
        <v>15</v>
      </c>
      <c r="M57" s="5">
        <v>5</v>
      </c>
      <c r="N57" s="5">
        <v>8</v>
      </c>
      <c r="O57" s="5" t="s">
        <v>208</v>
      </c>
      <c r="P57" s="5" t="s">
        <v>95</v>
      </c>
      <c r="Q57" s="6">
        <v>146.61904761905001</v>
      </c>
      <c r="R57" s="5">
        <v>100</v>
      </c>
      <c r="S57" s="5">
        <v>8.3333333333333002</v>
      </c>
      <c r="T57" s="5">
        <v>24</v>
      </c>
      <c r="U57" s="5">
        <v>14.285714285714</v>
      </c>
      <c r="V57" s="6">
        <f t="shared" si="1"/>
        <v>244.61904761905001</v>
      </c>
      <c r="W57" s="19" t="s">
        <v>309</v>
      </c>
    </row>
    <row r="58" spans="1:23" x14ac:dyDescent="0.25">
      <c r="A58" s="4">
        <v>12</v>
      </c>
      <c r="B58" s="5" t="s">
        <v>105</v>
      </c>
      <c r="C58" s="5"/>
      <c r="D58" s="5" t="s">
        <v>106</v>
      </c>
      <c r="E58" s="5" t="s">
        <v>359</v>
      </c>
      <c r="F58" s="5" t="s">
        <v>107</v>
      </c>
      <c r="G58" s="5" t="s">
        <v>361</v>
      </c>
      <c r="H58" s="2">
        <v>9</v>
      </c>
      <c r="I58" s="2">
        <v>9</v>
      </c>
      <c r="J58" s="5">
        <v>97</v>
      </c>
      <c r="K58" s="5">
        <v>65</v>
      </c>
      <c r="L58" s="5">
        <v>15</v>
      </c>
      <c r="M58" s="5">
        <v>5</v>
      </c>
      <c r="N58" s="5">
        <v>12</v>
      </c>
      <c r="O58" s="5" t="s">
        <v>236</v>
      </c>
      <c r="P58" s="5" t="s">
        <v>106</v>
      </c>
      <c r="Q58" s="6">
        <v>132.61904761905001</v>
      </c>
      <c r="R58" s="5">
        <v>65</v>
      </c>
      <c r="S58" s="5">
        <v>33.333333333333002</v>
      </c>
      <c r="T58" s="5">
        <v>20</v>
      </c>
      <c r="U58" s="5">
        <v>14.285714285714</v>
      </c>
      <c r="V58" s="6">
        <f t="shared" si="1"/>
        <v>229.61904761905001</v>
      </c>
      <c r="W58" s="19" t="s">
        <v>309</v>
      </c>
    </row>
    <row r="59" spans="1:23" x14ac:dyDescent="0.25">
      <c r="A59" s="4">
        <v>13</v>
      </c>
      <c r="B59" s="5" t="s">
        <v>150</v>
      </c>
      <c r="C59" s="5"/>
      <c r="D59" s="5" t="s">
        <v>151</v>
      </c>
      <c r="E59" s="5" t="s">
        <v>345</v>
      </c>
      <c r="F59" s="5" t="s">
        <v>126</v>
      </c>
      <c r="G59" s="5" t="s">
        <v>347</v>
      </c>
      <c r="H59" s="2">
        <v>9</v>
      </c>
      <c r="I59" s="2">
        <v>9</v>
      </c>
      <c r="J59" s="5">
        <v>58</v>
      </c>
      <c r="K59" s="5">
        <v>30</v>
      </c>
      <c r="L59" s="5">
        <v>15</v>
      </c>
      <c r="M59" s="5">
        <v>5</v>
      </c>
      <c r="N59" s="5">
        <v>8</v>
      </c>
      <c r="O59" s="5" t="s">
        <v>224</v>
      </c>
      <c r="P59" s="5" t="s">
        <v>151</v>
      </c>
      <c r="Q59" s="6">
        <v>100.61904761904999</v>
      </c>
      <c r="R59" s="5">
        <v>25</v>
      </c>
      <c r="S59" s="5">
        <v>33.333333333333002</v>
      </c>
      <c r="T59" s="5">
        <v>28</v>
      </c>
      <c r="U59" s="5">
        <v>14.285714285714</v>
      </c>
      <c r="V59" s="6">
        <f t="shared" si="1"/>
        <v>158.61904761904998</v>
      </c>
      <c r="W59" s="2"/>
    </row>
    <row r="60" spans="1:23" x14ac:dyDescent="0.25">
      <c r="A60" s="4">
        <v>14</v>
      </c>
      <c r="B60" s="5" t="s">
        <v>135</v>
      </c>
      <c r="C60" s="5"/>
      <c r="D60" s="5" t="s">
        <v>136</v>
      </c>
      <c r="E60" s="5" t="s">
        <v>376</v>
      </c>
      <c r="F60" s="5" t="s">
        <v>57</v>
      </c>
      <c r="G60" s="5" t="s">
        <v>378</v>
      </c>
      <c r="H60" s="2">
        <v>9</v>
      </c>
      <c r="I60" s="2">
        <v>9</v>
      </c>
      <c r="J60" s="5">
        <v>67</v>
      </c>
      <c r="K60" s="5">
        <v>35</v>
      </c>
      <c r="L60" s="5">
        <v>15</v>
      </c>
      <c r="M60" s="5">
        <v>5</v>
      </c>
      <c r="N60" s="5">
        <v>12</v>
      </c>
      <c r="O60" s="5" t="s">
        <v>258</v>
      </c>
      <c r="P60" s="5" t="s">
        <v>136</v>
      </c>
      <c r="Q60" s="6">
        <v>89.857142857143003</v>
      </c>
      <c r="R60" s="5">
        <v>35</v>
      </c>
      <c r="S60" s="5">
        <v>33.333333333333002</v>
      </c>
      <c r="T60" s="5">
        <v>12</v>
      </c>
      <c r="U60" s="5">
        <v>9.5238095238095006</v>
      </c>
      <c r="V60" s="6">
        <f t="shared" si="1"/>
        <v>156.857142857143</v>
      </c>
      <c r="W60" s="2"/>
    </row>
    <row r="61" spans="1:23" x14ac:dyDescent="0.25">
      <c r="A61" s="4">
        <v>15</v>
      </c>
      <c r="B61" s="5" t="s">
        <v>141</v>
      </c>
      <c r="C61" s="5"/>
      <c r="D61" s="5" t="s">
        <v>142</v>
      </c>
      <c r="E61" s="5" t="s">
        <v>333</v>
      </c>
      <c r="F61" s="5" t="s">
        <v>284</v>
      </c>
      <c r="G61" s="5" t="s">
        <v>331</v>
      </c>
      <c r="H61" s="2">
        <v>9</v>
      </c>
      <c r="I61" s="2">
        <v>9</v>
      </c>
      <c r="J61" s="5">
        <v>61</v>
      </c>
      <c r="K61" s="5">
        <v>30</v>
      </c>
      <c r="L61" s="5">
        <v>15</v>
      </c>
      <c r="M61" s="5">
        <v>0</v>
      </c>
      <c r="N61" s="5">
        <v>16</v>
      </c>
      <c r="O61" s="5" t="s">
        <v>209</v>
      </c>
      <c r="P61" s="5" t="s">
        <v>142</v>
      </c>
      <c r="Q61" s="6">
        <v>55.619047619047002</v>
      </c>
      <c r="R61" s="5">
        <v>5</v>
      </c>
      <c r="S61" s="5">
        <v>8.3333333333333002</v>
      </c>
      <c r="T61" s="5">
        <v>28</v>
      </c>
      <c r="U61" s="5">
        <v>14.285714285714</v>
      </c>
      <c r="V61" s="6">
        <f t="shared" si="1"/>
        <v>116.619047619047</v>
      </c>
      <c r="W61" s="2"/>
    </row>
    <row r="62" spans="1:23" x14ac:dyDescent="0.25">
      <c r="A62" s="4">
        <v>16</v>
      </c>
      <c r="B62" s="5" t="s">
        <v>163</v>
      </c>
      <c r="C62" s="5"/>
      <c r="D62" s="5" t="s">
        <v>164</v>
      </c>
      <c r="E62" s="5" t="s">
        <v>359</v>
      </c>
      <c r="F62" s="5" t="s">
        <v>294</v>
      </c>
      <c r="G62" s="5" t="s">
        <v>360</v>
      </c>
      <c r="H62" s="2">
        <v>9</v>
      </c>
      <c r="I62" s="2">
        <v>9</v>
      </c>
      <c r="J62" s="5">
        <v>52</v>
      </c>
      <c r="K62" s="5">
        <v>20</v>
      </c>
      <c r="L62" s="5">
        <v>15</v>
      </c>
      <c r="M62" s="5">
        <v>5</v>
      </c>
      <c r="N62" s="5">
        <v>12</v>
      </c>
      <c r="O62" s="5" t="s">
        <v>235</v>
      </c>
      <c r="P62" s="5" t="s">
        <v>164</v>
      </c>
      <c r="Q62" s="6">
        <v>56.619047619047002</v>
      </c>
      <c r="R62" s="5">
        <v>10</v>
      </c>
      <c r="S62" s="5">
        <v>8.3333333333333002</v>
      </c>
      <c r="T62" s="5">
        <v>24</v>
      </c>
      <c r="U62" s="5">
        <v>14.285714285714</v>
      </c>
      <c r="V62" s="6">
        <f t="shared" si="1"/>
        <v>108.619047619047</v>
      </c>
      <c r="W62" s="2"/>
    </row>
    <row r="63" spans="1:23" x14ac:dyDescent="0.25">
      <c r="A63" s="4">
        <v>17</v>
      </c>
      <c r="B63" s="5" t="s">
        <v>180</v>
      </c>
      <c r="C63" s="5"/>
      <c r="D63" s="5" t="s">
        <v>181</v>
      </c>
      <c r="E63" s="5" t="s">
        <v>375</v>
      </c>
      <c r="F63" s="5" t="s">
        <v>298</v>
      </c>
      <c r="G63" s="5" t="s">
        <v>374</v>
      </c>
      <c r="H63" s="2">
        <v>9</v>
      </c>
      <c r="I63" s="2">
        <v>9</v>
      </c>
      <c r="J63" s="5">
        <v>40</v>
      </c>
      <c r="K63" s="5">
        <v>25</v>
      </c>
      <c r="L63" s="5">
        <v>15</v>
      </c>
      <c r="M63" s="5">
        <v>0</v>
      </c>
      <c r="N63" s="5" t="s">
        <v>83</v>
      </c>
      <c r="O63" s="5" t="s">
        <v>255</v>
      </c>
      <c r="P63" s="5" t="s">
        <v>181</v>
      </c>
      <c r="Q63" s="6">
        <v>62.190476190477</v>
      </c>
      <c r="R63" s="5">
        <v>20</v>
      </c>
      <c r="S63" s="5">
        <v>16.666666666666998</v>
      </c>
      <c r="T63" s="5">
        <v>16</v>
      </c>
      <c r="U63" s="5">
        <v>9.5238095238095006</v>
      </c>
      <c r="V63" s="6">
        <f t="shared" si="1"/>
        <v>102.190476190477</v>
      </c>
      <c r="W63" s="2"/>
    </row>
    <row r="64" spans="1:23" x14ac:dyDescent="0.25">
      <c r="A64" s="4">
        <v>18</v>
      </c>
      <c r="B64" s="5" t="s">
        <v>173</v>
      </c>
      <c r="C64" s="5"/>
      <c r="D64" s="5" t="s">
        <v>174</v>
      </c>
      <c r="E64" s="5" t="s">
        <v>392</v>
      </c>
      <c r="F64" s="5" t="s">
        <v>154</v>
      </c>
      <c r="G64" s="5" t="s">
        <v>390</v>
      </c>
      <c r="H64" s="2">
        <v>9</v>
      </c>
      <c r="I64" s="2">
        <v>9</v>
      </c>
      <c r="J64" s="5">
        <v>44</v>
      </c>
      <c r="K64" s="5">
        <v>20</v>
      </c>
      <c r="L64" s="5">
        <v>15</v>
      </c>
      <c r="M64" s="5">
        <v>5</v>
      </c>
      <c r="N64" s="5">
        <v>4</v>
      </c>
      <c r="O64" s="5" t="s">
        <v>279</v>
      </c>
      <c r="P64" s="5" t="s">
        <v>174</v>
      </c>
      <c r="Q64" s="6">
        <v>56.857142857143003</v>
      </c>
      <c r="R64" s="5">
        <v>15</v>
      </c>
      <c r="S64" s="5">
        <v>8.3333333333333002</v>
      </c>
      <c r="T64" s="5">
        <v>24</v>
      </c>
      <c r="U64" s="5">
        <v>9.5238095238095006</v>
      </c>
      <c r="V64" s="6">
        <f t="shared" si="1"/>
        <v>100.857142857143</v>
      </c>
      <c r="W64" s="2"/>
    </row>
    <row r="65" spans="1:23" x14ac:dyDescent="0.25">
      <c r="A65" s="4">
        <v>19</v>
      </c>
      <c r="B65" s="5" t="s">
        <v>184</v>
      </c>
      <c r="C65" s="5"/>
      <c r="D65" s="5" t="s">
        <v>185</v>
      </c>
      <c r="E65" s="5" t="s">
        <v>371</v>
      </c>
      <c r="F65" s="5" t="s">
        <v>297</v>
      </c>
      <c r="G65" s="5" t="s">
        <v>372</v>
      </c>
      <c r="H65" s="2">
        <v>9</v>
      </c>
      <c r="I65" s="2">
        <v>9</v>
      </c>
      <c r="J65" s="5">
        <v>39</v>
      </c>
      <c r="K65" s="5">
        <v>25</v>
      </c>
      <c r="L65" s="5">
        <v>5</v>
      </c>
      <c r="M65" s="5">
        <v>5</v>
      </c>
      <c r="N65" s="5">
        <v>4</v>
      </c>
      <c r="O65" s="5" t="s">
        <v>253</v>
      </c>
      <c r="P65" s="5" t="s">
        <v>185</v>
      </c>
      <c r="Q65" s="6">
        <v>42.857142857143003</v>
      </c>
      <c r="R65" s="5">
        <v>5</v>
      </c>
      <c r="S65" s="5">
        <v>8.3333333333333002</v>
      </c>
      <c r="T65" s="5">
        <v>20</v>
      </c>
      <c r="U65" s="5">
        <v>9.5238095238095006</v>
      </c>
      <c r="V65" s="6">
        <f t="shared" si="1"/>
        <v>81.857142857143003</v>
      </c>
      <c r="W65" s="2"/>
    </row>
    <row r="66" spans="1:23" x14ac:dyDescent="0.25">
      <c r="A66" s="4">
        <v>20</v>
      </c>
      <c r="B66" s="5" t="s">
        <v>194</v>
      </c>
      <c r="C66" s="5"/>
      <c r="D66" s="5" t="s">
        <v>195</v>
      </c>
      <c r="E66" s="5" t="s">
        <v>336</v>
      </c>
      <c r="F66" s="5" t="s">
        <v>286</v>
      </c>
      <c r="G66" s="5" t="s">
        <v>339</v>
      </c>
      <c r="H66" s="2">
        <v>9</v>
      </c>
      <c r="I66" s="2">
        <v>9</v>
      </c>
      <c r="J66" s="5">
        <v>29</v>
      </c>
      <c r="K66" s="5">
        <v>20</v>
      </c>
      <c r="L66" s="5">
        <v>5</v>
      </c>
      <c r="M66" s="5">
        <v>0</v>
      </c>
      <c r="N66" s="5">
        <v>4</v>
      </c>
      <c r="O66" s="5" t="s">
        <v>213</v>
      </c>
      <c r="P66" s="5" t="s">
        <v>195</v>
      </c>
      <c r="Q66" s="6">
        <v>38.857142857143003</v>
      </c>
      <c r="R66" s="5">
        <v>5</v>
      </c>
      <c r="S66" s="5">
        <v>8.3333333333333002</v>
      </c>
      <c r="T66" s="5">
        <v>16</v>
      </c>
      <c r="U66" s="5">
        <v>9.5238095238095006</v>
      </c>
      <c r="V66" s="6">
        <f t="shared" si="1"/>
        <v>67.857142857143003</v>
      </c>
      <c r="W66" s="2"/>
    </row>
    <row r="67" spans="1:23" x14ac:dyDescent="0.25">
      <c r="A67" s="4">
        <v>21</v>
      </c>
      <c r="B67" s="5" t="s">
        <v>196</v>
      </c>
      <c r="C67" s="5"/>
      <c r="D67" s="5" t="s">
        <v>197</v>
      </c>
      <c r="E67" s="5" t="s">
        <v>349</v>
      </c>
      <c r="F67" s="5" t="s">
        <v>33</v>
      </c>
      <c r="G67" s="5" t="s">
        <v>350</v>
      </c>
      <c r="H67" s="2">
        <v>9</v>
      </c>
      <c r="I67" s="2">
        <v>9</v>
      </c>
      <c r="J67" s="5">
        <v>8</v>
      </c>
      <c r="K67" s="5">
        <v>0</v>
      </c>
      <c r="L67" s="5" t="s">
        <v>83</v>
      </c>
      <c r="M67" s="5" t="s">
        <v>83</v>
      </c>
      <c r="N67" s="5">
        <v>8</v>
      </c>
      <c r="O67" s="5" t="s">
        <v>225</v>
      </c>
      <c r="P67" s="5" t="s">
        <v>197</v>
      </c>
      <c r="Q67" s="6">
        <v>38.857142857143003</v>
      </c>
      <c r="R67" s="5">
        <v>5</v>
      </c>
      <c r="S67" s="5">
        <v>8.3333333333333002</v>
      </c>
      <c r="T67" s="5">
        <v>16</v>
      </c>
      <c r="U67" s="5">
        <v>9.5238095238095006</v>
      </c>
      <c r="V67" s="6">
        <f t="shared" ref="V67:V84" si="2">J67+Q67</f>
        <v>46.857142857143003</v>
      </c>
      <c r="W67" s="2"/>
    </row>
    <row r="68" spans="1:23" x14ac:dyDescent="0.25">
      <c r="A68" s="4">
        <v>1</v>
      </c>
      <c r="B68" s="5" t="s">
        <v>60</v>
      </c>
      <c r="C68" s="5"/>
      <c r="D68" s="5" t="s">
        <v>441</v>
      </c>
      <c r="E68" s="5" t="s">
        <v>330</v>
      </c>
      <c r="F68" s="5" t="s">
        <v>62</v>
      </c>
      <c r="G68" s="5" t="s">
        <v>329</v>
      </c>
      <c r="H68" s="2">
        <v>8</v>
      </c>
      <c r="I68" s="2">
        <v>8</v>
      </c>
      <c r="J68" s="5">
        <v>129</v>
      </c>
      <c r="K68" s="5">
        <v>100</v>
      </c>
      <c r="L68" s="5">
        <v>15</v>
      </c>
      <c r="M68" s="5">
        <v>10</v>
      </c>
      <c r="N68" s="5">
        <v>4</v>
      </c>
      <c r="O68" s="5" t="s">
        <v>206</v>
      </c>
      <c r="P68" s="5" t="s">
        <v>61</v>
      </c>
      <c r="Q68" s="6">
        <v>183.61904761905001</v>
      </c>
      <c r="R68" s="5">
        <v>100</v>
      </c>
      <c r="S68" s="5">
        <v>33.333333333333002</v>
      </c>
      <c r="T68" s="5">
        <v>36</v>
      </c>
      <c r="U68" s="5">
        <v>14.285714285714</v>
      </c>
      <c r="V68" s="6">
        <f t="shared" si="2"/>
        <v>312.61904761904998</v>
      </c>
      <c r="W68" s="17" t="s">
        <v>307</v>
      </c>
    </row>
    <row r="69" spans="1:23" x14ac:dyDescent="0.25">
      <c r="A69" s="4">
        <v>2</v>
      </c>
      <c r="B69" s="5" t="s">
        <v>119</v>
      </c>
      <c r="C69" s="5"/>
      <c r="D69" s="5" t="s">
        <v>120</v>
      </c>
      <c r="E69" s="5" t="s">
        <v>376</v>
      </c>
      <c r="F69" s="5" t="s">
        <v>121</v>
      </c>
      <c r="G69" s="5" t="s">
        <v>379</v>
      </c>
      <c r="H69" s="2">
        <v>8</v>
      </c>
      <c r="I69" s="2">
        <v>8</v>
      </c>
      <c r="J69" s="5">
        <v>87</v>
      </c>
      <c r="K69" s="5">
        <v>60</v>
      </c>
      <c r="L69" s="5">
        <v>15</v>
      </c>
      <c r="M69" s="5">
        <v>0</v>
      </c>
      <c r="N69" s="5">
        <v>12</v>
      </c>
      <c r="O69" s="5" t="s">
        <v>259</v>
      </c>
      <c r="P69" s="5" t="s">
        <v>120</v>
      </c>
      <c r="Q69" s="6">
        <v>186.85714285713999</v>
      </c>
      <c r="R69" s="5">
        <v>100</v>
      </c>
      <c r="S69" s="5">
        <v>33.333333333333002</v>
      </c>
      <c r="T69" s="5">
        <v>44</v>
      </c>
      <c r="U69" s="5">
        <v>9.5238095238095006</v>
      </c>
      <c r="V69" s="6">
        <f t="shared" si="2"/>
        <v>273.85714285713999</v>
      </c>
      <c r="W69" s="18" t="s">
        <v>308</v>
      </c>
    </row>
    <row r="70" spans="1:23" x14ac:dyDescent="0.25">
      <c r="A70" s="4">
        <v>3</v>
      </c>
      <c r="B70" s="5" t="s">
        <v>103</v>
      </c>
      <c r="C70" s="5"/>
      <c r="D70" s="5" t="s">
        <v>104</v>
      </c>
      <c r="E70" s="5" t="s">
        <v>380</v>
      </c>
      <c r="F70" s="5" t="s">
        <v>303</v>
      </c>
      <c r="G70" s="5" t="s">
        <v>389</v>
      </c>
      <c r="H70" s="2">
        <v>7</v>
      </c>
      <c r="I70" s="2">
        <v>8</v>
      </c>
      <c r="J70" s="5">
        <v>97</v>
      </c>
      <c r="K70" s="5">
        <v>65</v>
      </c>
      <c r="L70" s="5">
        <v>15</v>
      </c>
      <c r="M70" s="5">
        <v>5</v>
      </c>
      <c r="N70" s="5">
        <v>12</v>
      </c>
      <c r="O70" s="5" t="s">
        <v>277</v>
      </c>
      <c r="P70" s="5" t="s">
        <v>104</v>
      </c>
      <c r="Q70" s="6">
        <v>170.85714285713999</v>
      </c>
      <c r="R70" s="5">
        <v>100</v>
      </c>
      <c r="S70" s="5">
        <v>33.333333333333002</v>
      </c>
      <c r="T70" s="5">
        <v>28</v>
      </c>
      <c r="U70" s="5">
        <v>9.5238095238095006</v>
      </c>
      <c r="V70" s="6">
        <f t="shared" si="2"/>
        <v>267.85714285713999</v>
      </c>
      <c r="W70" s="18" t="s">
        <v>308</v>
      </c>
    </row>
    <row r="71" spans="1:23" x14ac:dyDescent="0.25">
      <c r="A71" s="4">
        <v>4</v>
      </c>
      <c r="B71" s="5" t="s">
        <v>84</v>
      </c>
      <c r="C71" s="5"/>
      <c r="D71" s="5" t="s">
        <v>85</v>
      </c>
      <c r="E71" s="5" t="s">
        <v>322</v>
      </c>
      <c r="F71" s="5" t="s">
        <v>282</v>
      </c>
      <c r="G71" s="5" t="s">
        <v>325</v>
      </c>
      <c r="H71" s="2">
        <v>8</v>
      </c>
      <c r="I71" s="2">
        <v>8</v>
      </c>
      <c r="J71" s="5">
        <v>102</v>
      </c>
      <c r="K71" s="5">
        <v>70</v>
      </c>
      <c r="L71" s="5">
        <v>15</v>
      </c>
      <c r="M71" s="5">
        <v>5</v>
      </c>
      <c r="N71" s="5">
        <v>12</v>
      </c>
      <c r="O71" s="5" t="s">
        <v>202</v>
      </c>
      <c r="P71" s="5" t="s">
        <v>85</v>
      </c>
      <c r="Q71" s="6">
        <v>150.95238095238</v>
      </c>
      <c r="R71" s="5">
        <v>100</v>
      </c>
      <c r="S71" s="5">
        <v>16.666666666666998</v>
      </c>
      <c r="T71" s="5">
        <v>20</v>
      </c>
      <c r="U71" s="5">
        <v>14.285714285714</v>
      </c>
      <c r="V71" s="6">
        <f t="shared" si="2"/>
        <v>252.95238095238</v>
      </c>
      <c r="W71" s="18" t="s">
        <v>308</v>
      </c>
    </row>
    <row r="72" spans="1:23" x14ac:dyDescent="0.25">
      <c r="A72" s="4">
        <v>5</v>
      </c>
      <c r="B72" s="5" t="s">
        <v>131</v>
      </c>
      <c r="C72" s="5"/>
      <c r="D72" s="5" t="s">
        <v>132</v>
      </c>
      <c r="E72" s="5" t="s">
        <v>322</v>
      </c>
      <c r="F72" s="5" t="s">
        <v>282</v>
      </c>
      <c r="G72" s="5" t="s">
        <v>324</v>
      </c>
      <c r="H72" s="2">
        <v>8</v>
      </c>
      <c r="I72" s="2">
        <v>8</v>
      </c>
      <c r="J72" s="5">
        <v>69</v>
      </c>
      <c r="K72" s="5">
        <v>55</v>
      </c>
      <c r="L72" s="5">
        <v>10</v>
      </c>
      <c r="M72" s="5">
        <v>0</v>
      </c>
      <c r="N72" s="5">
        <v>4</v>
      </c>
      <c r="O72" s="5" t="s">
        <v>201</v>
      </c>
      <c r="P72" s="5" t="s">
        <v>132</v>
      </c>
      <c r="Q72" s="6">
        <v>182.95238095238</v>
      </c>
      <c r="R72" s="5">
        <v>100</v>
      </c>
      <c r="S72" s="5">
        <v>16.666666666666998</v>
      </c>
      <c r="T72" s="5">
        <v>52</v>
      </c>
      <c r="U72" s="5">
        <v>14.285714285714</v>
      </c>
      <c r="V72" s="6">
        <f t="shared" si="2"/>
        <v>251.95238095238</v>
      </c>
      <c r="W72" s="18" t="s">
        <v>308</v>
      </c>
    </row>
    <row r="73" spans="1:23" x14ac:dyDescent="0.25">
      <c r="A73" s="4">
        <v>6</v>
      </c>
      <c r="B73" s="5" t="s">
        <v>124</v>
      </c>
      <c r="C73" s="5"/>
      <c r="D73" s="5" t="s">
        <v>125</v>
      </c>
      <c r="E73" s="5" t="s">
        <v>345</v>
      </c>
      <c r="F73" s="5" t="s">
        <v>126</v>
      </c>
      <c r="G73" s="5" t="s">
        <v>347</v>
      </c>
      <c r="H73" s="2">
        <v>8</v>
      </c>
      <c r="I73" s="2">
        <v>8</v>
      </c>
      <c r="J73" s="5">
        <v>72</v>
      </c>
      <c r="K73" s="5">
        <v>40</v>
      </c>
      <c r="L73" s="5">
        <v>15</v>
      </c>
      <c r="M73" s="5">
        <v>5</v>
      </c>
      <c r="N73" s="5">
        <v>12</v>
      </c>
      <c r="O73" s="5" t="s">
        <v>222</v>
      </c>
      <c r="P73" s="5" t="s">
        <v>125</v>
      </c>
      <c r="Q73" s="6">
        <v>175.61904761905001</v>
      </c>
      <c r="R73" s="5">
        <v>100</v>
      </c>
      <c r="S73" s="5">
        <v>33.333333333333002</v>
      </c>
      <c r="T73" s="5">
        <v>28</v>
      </c>
      <c r="U73" s="5">
        <v>14.285714285714</v>
      </c>
      <c r="V73" s="6">
        <f t="shared" si="2"/>
        <v>247.61904761905001</v>
      </c>
      <c r="W73" s="19" t="s">
        <v>309</v>
      </c>
    </row>
    <row r="74" spans="1:23" x14ac:dyDescent="0.25">
      <c r="A74" s="4">
        <v>7</v>
      </c>
      <c r="B74" s="5" t="s">
        <v>129</v>
      </c>
      <c r="C74" s="5"/>
      <c r="D74" s="5" t="s">
        <v>130</v>
      </c>
      <c r="E74" s="5" t="s">
        <v>380</v>
      </c>
      <c r="F74" s="5" t="s">
        <v>49</v>
      </c>
      <c r="G74" s="5" t="s">
        <v>393</v>
      </c>
      <c r="H74" s="2">
        <v>8</v>
      </c>
      <c r="I74" s="2">
        <v>8</v>
      </c>
      <c r="J74" s="5">
        <v>70</v>
      </c>
      <c r="K74" s="5">
        <v>55</v>
      </c>
      <c r="L74" s="5">
        <v>15</v>
      </c>
      <c r="M74" s="5">
        <v>0</v>
      </c>
      <c r="N74" s="5" t="s">
        <v>83</v>
      </c>
      <c r="O74" s="5" t="s">
        <v>260</v>
      </c>
      <c r="P74" s="5" t="s">
        <v>130</v>
      </c>
      <c r="Q74" s="6">
        <v>172.38095238094999</v>
      </c>
      <c r="R74" s="5">
        <v>100</v>
      </c>
      <c r="S74" s="5">
        <v>33.333333333333002</v>
      </c>
      <c r="T74" s="5">
        <v>20</v>
      </c>
      <c r="U74" s="5">
        <v>19.047619047619001</v>
      </c>
      <c r="V74" s="6">
        <f t="shared" si="2"/>
        <v>242.38095238094999</v>
      </c>
      <c r="W74" s="19" t="s">
        <v>309</v>
      </c>
    </row>
    <row r="75" spans="1:23" x14ac:dyDescent="0.25">
      <c r="A75" s="4">
        <v>8</v>
      </c>
      <c r="B75" s="5" t="s">
        <v>116</v>
      </c>
      <c r="C75" s="5"/>
      <c r="D75" s="5" t="s">
        <v>117</v>
      </c>
      <c r="E75" s="5" t="s">
        <v>345</v>
      </c>
      <c r="F75" s="5" t="s">
        <v>118</v>
      </c>
      <c r="G75" s="5" t="s">
        <v>346</v>
      </c>
      <c r="H75" s="2">
        <v>8</v>
      </c>
      <c r="I75" s="2">
        <v>8</v>
      </c>
      <c r="J75" s="5">
        <v>88</v>
      </c>
      <c r="K75" s="5">
        <v>70</v>
      </c>
      <c r="L75" s="5">
        <v>5</v>
      </c>
      <c r="M75" s="5">
        <v>5</v>
      </c>
      <c r="N75" s="5">
        <v>8</v>
      </c>
      <c r="O75" s="5" t="s">
        <v>221</v>
      </c>
      <c r="P75" s="5" t="s">
        <v>117</v>
      </c>
      <c r="Q75" s="6">
        <v>146.61904761905001</v>
      </c>
      <c r="R75" s="5">
        <v>100</v>
      </c>
      <c r="S75" s="5">
        <v>8.3333333333333002</v>
      </c>
      <c r="T75" s="5">
        <v>24</v>
      </c>
      <c r="U75" s="5">
        <v>14.285714285714</v>
      </c>
      <c r="V75" s="6">
        <f t="shared" si="2"/>
        <v>234.61904761905001</v>
      </c>
      <c r="W75" s="19" t="s">
        <v>309</v>
      </c>
    </row>
    <row r="76" spans="1:23" x14ac:dyDescent="0.25">
      <c r="A76" s="4">
        <v>9</v>
      </c>
      <c r="B76" s="5" t="s">
        <v>137</v>
      </c>
      <c r="C76" s="5"/>
      <c r="D76" s="5" t="s">
        <v>138</v>
      </c>
      <c r="E76" s="5" t="s">
        <v>330</v>
      </c>
      <c r="F76" s="5" t="s">
        <v>62</v>
      </c>
      <c r="G76" s="5" t="s">
        <v>329</v>
      </c>
      <c r="H76" s="2">
        <v>7</v>
      </c>
      <c r="I76" s="2">
        <v>8</v>
      </c>
      <c r="J76" s="5">
        <v>63</v>
      </c>
      <c r="K76" s="5">
        <v>45</v>
      </c>
      <c r="L76" s="5">
        <v>5</v>
      </c>
      <c r="M76" s="5">
        <v>5</v>
      </c>
      <c r="N76" s="5">
        <v>8</v>
      </c>
      <c r="O76" s="5" t="s">
        <v>207</v>
      </c>
      <c r="P76" s="5" t="s">
        <v>138</v>
      </c>
      <c r="Q76" s="6">
        <v>169.85714285713999</v>
      </c>
      <c r="R76" s="5">
        <v>100</v>
      </c>
      <c r="S76" s="5">
        <v>8.3333333333333002</v>
      </c>
      <c r="T76" s="5">
        <v>52</v>
      </c>
      <c r="U76" s="5">
        <v>9.5238095238095006</v>
      </c>
      <c r="V76" s="6">
        <f t="shared" si="2"/>
        <v>232.85714285713999</v>
      </c>
      <c r="W76" s="19" t="s">
        <v>309</v>
      </c>
    </row>
    <row r="77" spans="1:23" x14ac:dyDescent="0.25">
      <c r="A77" s="4">
        <v>10</v>
      </c>
      <c r="B77" s="5" t="s">
        <v>143</v>
      </c>
      <c r="C77" s="5"/>
      <c r="D77" s="5" t="s">
        <v>144</v>
      </c>
      <c r="E77" s="5" t="s">
        <v>380</v>
      </c>
      <c r="F77" s="5" t="s">
        <v>300</v>
      </c>
      <c r="G77" s="5" t="s">
        <v>387</v>
      </c>
      <c r="H77" s="2">
        <v>8</v>
      </c>
      <c r="I77" s="2">
        <v>8</v>
      </c>
      <c r="J77" s="5">
        <v>59</v>
      </c>
      <c r="K77" s="5">
        <v>35</v>
      </c>
      <c r="L77" s="5">
        <v>15</v>
      </c>
      <c r="M77" s="5">
        <v>5</v>
      </c>
      <c r="N77" s="5">
        <v>4</v>
      </c>
      <c r="O77" s="5" t="s">
        <v>276</v>
      </c>
      <c r="P77" s="5" t="s">
        <v>144</v>
      </c>
      <c r="Q77" s="6">
        <v>154.52380952381</v>
      </c>
      <c r="R77" s="5">
        <v>100</v>
      </c>
      <c r="S77" s="5">
        <v>25</v>
      </c>
      <c r="T77" s="5">
        <v>20</v>
      </c>
      <c r="U77" s="5">
        <v>9.5238095238095006</v>
      </c>
      <c r="V77" s="6">
        <f t="shared" si="2"/>
        <v>213.52380952381</v>
      </c>
      <c r="W77" s="2"/>
    </row>
    <row r="78" spans="1:23" x14ac:dyDescent="0.25">
      <c r="A78" s="4">
        <v>11</v>
      </c>
      <c r="B78" s="5" t="s">
        <v>88</v>
      </c>
      <c r="C78" s="5"/>
      <c r="D78" s="5" t="s">
        <v>89</v>
      </c>
      <c r="E78" s="5" t="s">
        <v>365</v>
      </c>
      <c r="F78" s="5" t="s">
        <v>295</v>
      </c>
      <c r="G78" s="5" t="s">
        <v>363</v>
      </c>
      <c r="H78" s="2">
        <v>8</v>
      </c>
      <c r="I78" s="2">
        <v>8</v>
      </c>
      <c r="J78" s="5">
        <v>102</v>
      </c>
      <c r="K78" s="5">
        <v>80</v>
      </c>
      <c r="L78" s="5">
        <v>5</v>
      </c>
      <c r="M78" s="5">
        <v>5</v>
      </c>
      <c r="N78" s="5">
        <v>12</v>
      </c>
      <c r="O78" s="5" t="s">
        <v>243</v>
      </c>
      <c r="P78" s="5" t="s">
        <v>89</v>
      </c>
      <c r="Q78" s="6">
        <v>65.857142857143003</v>
      </c>
      <c r="R78" s="5">
        <v>20</v>
      </c>
      <c r="S78" s="5">
        <v>8.3333333333333002</v>
      </c>
      <c r="T78" s="5">
        <v>28</v>
      </c>
      <c r="U78" s="5">
        <v>9.5238095238095006</v>
      </c>
      <c r="V78" s="6">
        <f t="shared" si="2"/>
        <v>167.857142857143</v>
      </c>
      <c r="W78" s="2"/>
    </row>
    <row r="79" spans="1:23" x14ac:dyDescent="0.25">
      <c r="A79" s="4">
        <v>12</v>
      </c>
      <c r="B79" s="5" t="s">
        <v>186</v>
      </c>
      <c r="C79" s="5"/>
      <c r="D79" s="5" t="s">
        <v>187</v>
      </c>
      <c r="E79" s="5" t="s">
        <v>342</v>
      </c>
      <c r="F79" s="5" t="s">
        <v>289</v>
      </c>
      <c r="G79" s="5" t="s">
        <v>344</v>
      </c>
      <c r="H79" s="2">
        <v>8</v>
      </c>
      <c r="I79" s="2">
        <v>8</v>
      </c>
      <c r="J79" s="5">
        <v>35</v>
      </c>
      <c r="K79" s="5">
        <v>35</v>
      </c>
      <c r="L79" s="5" t="s">
        <v>83</v>
      </c>
      <c r="M79" s="5">
        <v>0</v>
      </c>
      <c r="N79" s="5" t="s">
        <v>83</v>
      </c>
      <c r="O79" s="5" t="s">
        <v>220</v>
      </c>
      <c r="P79" s="5" t="s">
        <v>187</v>
      </c>
      <c r="Q79" s="6">
        <v>116</v>
      </c>
      <c r="R79" s="5">
        <v>100</v>
      </c>
      <c r="S79" s="5">
        <v>0</v>
      </c>
      <c r="T79" s="5">
        <v>16</v>
      </c>
      <c r="U79" s="5" t="s">
        <v>83</v>
      </c>
      <c r="V79" s="6">
        <f t="shared" si="2"/>
        <v>151</v>
      </c>
      <c r="W79" s="2"/>
    </row>
    <row r="80" spans="1:23" x14ac:dyDescent="0.25">
      <c r="A80" s="4">
        <v>13</v>
      </c>
      <c r="B80" s="5" t="s">
        <v>145</v>
      </c>
      <c r="C80" s="5"/>
      <c r="D80" s="5" t="s">
        <v>146</v>
      </c>
      <c r="E80" s="5" t="s">
        <v>380</v>
      </c>
      <c r="F80" s="5" t="s">
        <v>147</v>
      </c>
      <c r="G80" s="5" t="s">
        <v>388</v>
      </c>
      <c r="H80" s="2">
        <v>5</v>
      </c>
      <c r="I80" s="2">
        <v>8</v>
      </c>
      <c r="J80" s="5">
        <v>59</v>
      </c>
      <c r="K80" s="5">
        <v>35</v>
      </c>
      <c r="L80" s="5">
        <v>15</v>
      </c>
      <c r="M80" s="5">
        <v>5</v>
      </c>
      <c r="N80" s="5">
        <v>4</v>
      </c>
      <c r="O80" s="5" t="s">
        <v>278</v>
      </c>
      <c r="P80" s="5" t="s">
        <v>146</v>
      </c>
      <c r="Q80" s="6">
        <v>88.380952380951996</v>
      </c>
      <c r="R80" s="5">
        <v>20</v>
      </c>
      <c r="S80" s="5">
        <v>33.333333333333002</v>
      </c>
      <c r="T80" s="5">
        <v>16</v>
      </c>
      <c r="U80" s="5">
        <v>19.047619047619001</v>
      </c>
      <c r="V80" s="6">
        <f t="shared" si="2"/>
        <v>147.38095238095201</v>
      </c>
      <c r="W80" s="2"/>
    </row>
    <row r="81" spans="1:23" x14ac:dyDescent="0.25">
      <c r="A81" s="4">
        <v>14</v>
      </c>
      <c r="B81" s="5" t="s">
        <v>175</v>
      </c>
      <c r="C81" s="5"/>
      <c r="D81" s="5" t="s">
        <v>176</v>
      </c>
      <c r="E81" s="5" t="s">
        <v>365</v>
      </c>
      <c r="F81" s="5" t="s">
        <v>295</v>
      </c>
      <c r="G81" s="5" t="s">
        <v>363</v>
      </c>
      <c r="H81" s="2">
        <v>7</v>
      </c>
      <c r="I81" s="2">
        <v>8</v>
      </c>
      <c r="J81" s="5">
        <v>44</v>
      </c>
      <c r="K81" s="5">
        <v>20</v>
      </c>
      <c r="L81" s="5">
        <v>15</v>
      </c>
      <c r="M81" s="5">
        <v>5</v>
      </c>
      <c r="N81" s="5">
        <v>4</v>
      </c>
      <c r="O81" s="5" t="s">
        <v>241</v>
      </c>
      <c r="P81" s="5" t="s">
        <v>176</v>
      </c>
      <c r="Q81" s="6">
        <v>85.619047619046995</v>
      </c>
      <c r="R81" s="5">
        <v>10</v>
      </c>
      <c r="S81" s="5">
        <v>33.333333333333002</v>
      </c>
      <c r="T81" s="5">
        <v>28</v>
      </c>
      <c r="U81" s="5">
        <v>14.285714285714</v>
      </c>
      <c r="V81" s="6">
        <f t="shared" si="2"/>
        <v>129.619047619047</v>
      </c>
      <c r="W81" s="2"/>
    </row>
    <row r="82" spans="1:23" x14ac:dyDescent="0.25">
      <c r="A82" s="4">
        <v>15</v>
      </c>
      <c r="B82" s="5" t="s">
        <v>165</v>
      </c>
      <c r="C82" s="5"/>
      <c r="D82" s="5" t="s">
        <v>166</v>
      </c>
      <c r="E82" s="5" t="s">
        <v>366</v>
      </c>
      <c r="F82" s="5" t="s">
        <v>17</v>
      </c>
      <c r="G82" s="5" t="s">
        <v>367</v>
      </c>
      <c r="H82" s="2">
        <v>7</v>
      </c>
      <c r="I82" s="2">
        <v>8</v>
      </c>
      <c r="J82" s="5">
        <v>49</v>
      </c>
      <c r="K82" s="5">
        <v>25</v>
      </c>
      <c r="L82" s="5">
        <v>15</v>
      </c>
      <c r="M82" s="5">
        <v>5</v>
      </c>
      <c r="N82" s="5">
        <v>4</v>
      </c>
      <c r="O82" s="5" t="s">
        <v>244</v>
      </c>
      <c r="P82" s="5" t="s">
        <v>166</v>
      </c>
      <c r="Q82" s="6">
        <v>79.523809523810002</v>
      </c>
      <c r="R82" s="5">
        <v>25</v>
      </c>
      <c r="S82" s="5">
        <v>25</v>
      </c>
      <c r="T82" s="5">
        <v>20</v>
      </c>
      <c r="U82" s="5">
        <v>9.5238095238095006</v>
      </c>
      <c r="V82" s="6">
        <f t="shared" si="2"/>
        <v>128.52380952381</v>
      </c>
      <c r="W82" s="2"/>
    </row>
    <row r="83" spans="1:23" x14ac:dyDescent="0.25">
      <c r="A83" s="4">
        <v>16</v>
      </c>
      <c r="B83" s="5" t="s">
        <v>177</v>
      </c>
      <c r="C83" s="5"/>
      <c r="D83" s="5" t="s">
        <v>178</v>
      </c>
      <c r="E83" s="5" t="s">
        <v>359</v>
      </c>
      <c r="F83" s="5" t="s">
        <v>179</v>
      </c>
      <c r="G83" s="5" t="s">
        <v>361</v>
      </c>
      <c r="H83" s="2">
        <v>8</v>
      </c>
      <c r="I83" s="2">
        <v>8</v>
      </c>
      <c r="J83" s="5">
        <v>44</v>
      </c>
      <c r="K83" s="5">
        <v>30</v>
      </c>
      <c r="L83" s="5">
        <v>5</v>
      </c>
      <c r="M83" s="5">
        <v>5</v>
      </c>
      <c r="N83" s="5">
        <v>4</v>
      </c>
      <c r="O83" s="5" t="s">
        <v>240</v>
      </c>
      <c r="P83" s="5" t="s">
        <v>178</v>
      </c>
      <c r="Q83" s="6">
        <v>47.619047619047002</v>
      </c>
      <c r="R83" s="5">
        <v>5</v>
      </c>
      <c r="S83" s="5">
        <v>8.3333333333333002</v>
      </c>
      <c r="T83" s="5">
        <v>20</v>
      </c>
      <c r="U83" s="5">
        <v>14.285714285714</v>
      </c>
      <c r="V83" s="6">
        <f t="shared" si="2"/>
        <v>91.619047619046995</v>
      </c>
      <c r="W83" s="2"/>
    </row>
    <row r="84" spans="1:23" x14ac:dyDescent="0.25">
      <c r="A84" s="4">
        <v>17</v>
      </c>
      <c r="B84" s="5" t="s">
        <v>188</v>
      </c>
      <c r="C84" s="5"/>
      <c r="D84" s="5" t="s">
        <v>189</v>
      </c>
      <c r="E84" s="5" t="s">
        <v>380</v>
      </c>
      <c r="F84" s="5" t="s">
        <v>49</v>
      </c>
      <c r="G84" s="5" t="s">
        <v>393</v>
      </c>
      <c r="H84" s="2">
        <v>8</v>
      </c>
      <c r="I84" s="2">
        <v>8</v>
      </c>
      <c r="J84" s="5">
        <v>35</v>
      </c>
      <c r="K84" s="5">
        <v>35</v>
      </c>
      <c r="L84" s="5" t="s">
        <v>83</v>
      </c>
      <c r="M84" s="5" t="s">
        <v>83</v>
      </c>
      <c r="N84" s="5">
        <v>0</v>
      </c>
      <c r="O84" s="5" t="s">
        <v>261</v>
      </c>
      <c r="P84" s="5" t="s">
        <v>189</v>
      </c>
      <c r="Q84" s="6">
        <v>33.333333333333002</v>
      </c>
      <c r="R84" s="5">
        <v>25</v>
      </c>
      <c r="S84" s="5">
        <v>8.3333333333333002</v>
      </c>
      <c r="T84" s="5" t="s">
        <v>83</v>
      </c>
      <c r="U84" s="5" t="s">
        <v>83</v>
      </c>
      <c r="V84" s="6">
        <f t="shared" si="2"/>
        <v>68.333333333333002</v>
      </c>
      <c r="W84" s="2"/>
    </row>
  </sheetData>
  <sortState ref="A2:W84">
    <sortCondition descending="1" ref="I2:I84"/>
    <sortCondition descending="1" ref="V2:V84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115" zoomScaleNormal="115" workbookViewId="0">
      <selection activeCell="F19" sqref="F19"/>
    </sheetView>
  </sheetViews>
  <sheetFormatPr defaultColWidth="9.140625" defaultRowHeight="15" x14ac:dyDescent="0.25"/>
  <cols>
    <col min="1" max="1" width="4.42578125" style="10" customWidth="1"/>
    <col min="2" max="2" width="7.42578125" style="7" customWidth="1"/>
    <col min="3" max="3" width="0" style="7" hidden="1" customWidth="1"/>
    <col min="4" max="4" width="34.85546875" style="7" customWidth="1"/>
    <col min="5" max="5" width="16.140625" style="7" customWidth="1"/>
    <col min="6" max="6" width="23.7109375" style="7" customWidth="1"/>
    <col min="7" max="7" width="25.85546875" style="7" customWidth="1"/>
    <col min="8" max="9" width="5" style="8" customWidth="1"/>
    <col min="10" max="10" width="5.7109375" style="7" customWidth="1"/>
    <col min="11" max="14" width="4.85546875" style="7" hidden="1" customWidth="1"/>
    <col min="15" max="15" width="9.140625" style="7" hidden="1" customWidth="1"/>
    <col min="16" max="16" width="40.85546875" style="7" hidden="1" customWidth="1"/>
    <col min="17" max="17" width="8" style="9" customWidth="1"/>
    <col min="18" max="21" width="4.85546875" style="7" hidden="1" customWidth="1"/>
    <col min="22" max="22" width="8.140625" style="9" customWidth="1"/>
    <col min="23" max="23" width="4.42578125" style="8" customWidth="1"/>
    <col min="24" max="16384" width="9.140625" style="7"/>
  </cols>
  <sheetData>
    <row r="1" spans="1:23" ht="33.75" x14ac:dyDescent="0.5">
      <c r="A1" s="62" t="s">
        <v>310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6" customFormat="1" ht="52.9" customHeight="1" x14ac:dyDescent="0.25">
      <c r="A2" s="13" t="s">
        <v>0</v>
      </c>
      <c r="B2" s="13" t="s">
        <v>318</v>
      </c>
      <c r="C2" s="14" t="s">
        <v>2</v>
      </c>
      <c r="D2" s="14" t="s">
        <v>3</v>
      </c>
      <c r="E2" s="14" t="s">
        <v>319</v>
      </c>
      <c r="F2" s="3" t="s">
        <v>316</v>
      </c>
      <c r="G2" s="3" t="s">
        <v>320</v>
      </c>
      <c r="H2" s="13" t="s">
        <v>397</v>
      </c>
      <c r="I2" s="13" t="s">
        <v>317</v>
      </c>
      <c r="J2" s="13" t="s">
        <v>304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1</v>
      </c>
      <c r="P2" s="13" t="s">
        <v>3</v>
      </c>
      <c r="Q2" s="15" t="s">
        <v>305</v>
      </c>
      <c r="R2" s="13" t="s">
        <v>4</v>
      </c>
      <c r="S2" s="13" t="s">
        <v>5</v>
      </c>
      <c r="T2" s="13" t="s">
        <v>6</v>
      </c>
      <c r="U2" s="13" t="s">
        <v>7</v>
      </c>
      <c r="V2" s="15" t="s">
        <v>306</v>
      </c>
      <c r="W2" s="13" t="s">
        <v>396</v>
      </c>
    </row>
    <row r="3" spans="1:23" x14ac:dyDescent="0.25">
      <c r="A3" s="4">
        <v>1</v>
      </c>
      <c r="B3" s="5" t="s">
        <v>20</v>
      </c>
      <c r="C3" s="5"/>
      <c r="D3" s="5" t="s">
        <v>21</v>
      </c>
      <c r="E3" s="5" t="s">
        <v>353</v>
      </c>
      <c r="F3" s="5" t="s">
        <v>291</v>
      </c>
      <c r="G3" s="5" t="s">
        <v>355</v>
      </c>
      <c r="H3" s="2">
        <v>11</v>
      </c>
      <c r="I3" s="2">
        <v>11</v>
      </c>
      <c r="J3" s="5">
        <v>205</v>
      </c>
      <c r="K3" s="5">
        <v>95</v>
      </c>
      <c r="L3" s="5">
        <v>15</v>
      </c>
      <c r="M3" s="5">
        <v>15</v>
      </c>
      <c r="N3" s="5">
        <v>80</v>
      </c>
      <c r="O3" s="5" t="s">
        <v>232</v>
      </c>
      <c r="P3" s="5" t="s">
        <v>21</v>
      </c>
      <c r="Q3" s="6">
        <v>280.09523809524001</v>
      </c>
      <c r="R3" s="5">
        <v>100</v>
      </c>
      <c r="S3" s="5">
        <v>50</v>
      </c>
      <c r="T3" s="5">
        <v>92</v>
      </c>
      <c r="U3" s="5">
        <v>38.095238095238003</v>
      </c>
      <c r="V3" s="6">
        <f t="shared" ref="V3:V22" si="0">J3+Q3</f>
        <v>485.09523809524001</v>
      </c>
      <c r="W3" s="17" t="s">
        <v>307</v>
      </c>
    </row>
    <row r="4" spans="1:23" x14ac:dyDescent="0.25">
      <c r="A4" s="4">
        <v>2</v>
      </c>
      <c r="B4" s="5" t="s">
        <v>18</v>
      </c>
      <c r="C4" s="5"/>
      <c r="D4" s="5" t="s">
        <v>19</v>
      </c>
      <c r="E4" s="5" t="s">
        <v>380</v>
      </c>
      <c r="F4" s="5" t="s">
        <v>300</v>
      </c>
      <c r="G4" s="5" t="s">
        <v>387</v>
      </c>
      <c r="H4" s="2">
        <v>11</v>
      </c>
      <c r="I4" s="2">
        <v>11</v>
      </c>
      <c r="J4" s="5">
        <v>217</v>
      </c>
      <c r="K4" s="5">
        <v>90</v>
      </c>
      <c r="L4" s="5">
        <v>50</v>
      </c>
      <c r="M4" s="5">
        <v>5</v>
      </c>
      <c r="N4" s="5">
        <v>72</v>
      </c>
      <c r="O4" s="5" t="s">
        <v>268</v>
      </c>
      <c r="P4" s="5" t="s">
        <v>19</v>
      </c>
      <c r="Q4" s="6">
        <v>257.95238095238</v>
      </c>
      <c r="R4" s="5">
        <v>100</v>
      </c>
      <c r="S4" s="5">
        <v>91.666666666666998</v>
      </c>
      <c r="T4" s="5">
        <v>52</v>
      </c>
      <c r="U4" s="5">
        <v>14.285714285714</v>
      </c>
      <c r="V4" s="6">
        <f t="shared" si="0"/>
        <v>474.95238095238</v>
      </c>
      <c r="W4" s="17" t="s">
        <v>307</v>
      </c>
    </row>
    <row r="5" spans="1:23" x14ac:dyDescent="0.25">
      <c r="A5" s="4">
        <v>3</v>
      </c>
      <c r="B5" s="5" t="s">
        <v>24</v>
      </c>
      <c r="C5" s="5"/>
      <c r="D5" s="5" t="s">
        <v>25</v>
      </c>
      <c r="E5" s="5" t="s">
        <v>330</v>
      </c>
      <c r="F5" s="5" t="s">
        <v>26</v>
      </c>
      <c r="G5" s="5" t="s">
        <v>328</v>
      </c>
      <c r="H5" s="2">
        <v>11</v>
      </c>
      <c r="I5" s="2">
        <v>11</v>
      </c>
      <c r="J5" s="5">
        <v>179</v>
      </c>
      <c r="K5" s="5">
        <v>75</v>
      </c>
      <c r="L5" s="5">
        <v>15</v>
      </c>
      <c r="M5" s="5">
        <v>5</v>
      </c>
      <c r="N5" s="5">
        <v>84</v>
      </c>
      <c r="O5" s="5" t="s">
        <v>203</v>
      </c>
      <c r="P5" s="5" t="s">
        <v>25</v>
      </c>
      <c r="Q5" s="6">
        <v>219.95238095238</v>
      </c>
      <c r="R5" s="5">
        <v>100</v>
      </c>
      <c r="S5" s="5">
        <v>41.666666666666998</v>
      </c>
      <c r="T5" s="5">
        <v>64</v>
      </c>
      <c r="U5" s="5">
        <v>14.285714285714</v>
      </c>
      <c r="V5" s="6">
        <f t="shared" si="0"/>
        <v>398.95238095238</v>
      </c>
      <c r="W5" s="18" t="s">
        <v>308</v>
      </c>
    </row>
    <row r="6" spans="1:23" x14ac:dyDescent="0.25">
      <c r="A6" s="4">
        <v>4</v>
      </c>
      <c r="B6" s="5" t="s">
        <v>47</v>
      </c>
      <c r="C6" s="5"/>
      <c r="D6" s="5" t="s">
        <v>48</v>
      </c>
      <c r="E6" s="5" t="s">
        <v>380</v>
      </c>
      <c r="F6" s="5" t="s">
        <v>49</v>
      </c>
      <c r="G6" s="5" t="s">
        <v>393</v>
      </c>
      <c r="H6" s="2">
        <v>11</v>
      </c>
      <c r="I6" s="2">
        <v>11</v>
      </c>
      <c r="J6" s="5">
        <v>140</v>
      </c>
      <c r="K6" s="5">
        <v>100</v>
      </c>
      <c r="L6" s="5">
        <v>15</v>
      </c>
      <c r="M6" s="5">
        <v>5</v>
      </c>
      <c r="N6" s="5">
        <v>20</v>
      </c>
      <c r="O6" s="5" t="s">
        <v>267</v>
      </c>
      <c r="P6" s="5" t="s">
        <v>48</v>
      </c>
      <c r="Q6" s="6">
        <v>236.33333333332999</v>
      </c>
      <c r="R6" s="5">
        <v>100</v>
      </c>
      <c r="S6" s="5">
        <v>41.666666666666998</v>
      </c>
      <c r="T6" s="5">
        <v>28</v>
      </c>
      <c r="U6" s="5">
        <v>66.666666666666998</v>
      </c>
      <c r="V6" s="6">
        <f t="shared" si="0"/>
        <v>376.33333333332996</v>
      </c>
      <c r="W6" s="18" t="s">
        <v>308</v>
      </c>
    </row>
    <row r="7" spans="1:23" x14ac:dyDescent="0.25">
      <c r="A7" s="4">
        <v>5</v>
      </c>
      <c r="B7" s="5" t="s">
        <v>39</v>
      </c>
      <c r="C7" s="5"/>
      <c r="D7" s="5" t="s">
        <v>40</v>
      </c>
      <c r="E7" s="5" t="s">
        <v>351</v>
      </c>
      <c r="F7" s="5" t="s">
        <v>41</v>
      </c>
      <c r="G7" s="5" t="s">
        <v>352</v>
      </c>
      <c r="H7" s="2">
        <v>11</v>
      </c>
      <c r="I7" s="2">
        <v>11</v>
      </c>
      <c r="J7" s="5">
        <v>147</v>
      </c>
      <c r="K7" s="5">
        <v>75</v>
      </c>
      <c r="L7" s="5">
        <v>15</v>
      </c>
      <c r="M7" s="5">
        <v>5</v>
      </c>
      <c r="N7" s="5">
        <v>52</v>
      </c>
      <c r="O7" s="5" t="s">
        <v>230</v>
      </c>
      <c r="P7" s="5" t="s">
        <v>40</v>
      </c>
      <c r="Q7" s="6">
        <v>220.71428571429001</v>
      </c>
      <c r="R7" s="5">
        <v>100</v>
      </c>
      <c r="S7" s="5">
        <v>41.666666666666998</v>
      </c>
      <c r="T7" s="5">
        <v>60</v>
      </c>
      <c r="U7" s="5">
        <v>19.047619047619001</v>
      </c>
      <c r="V7" s="6">
        <f t="shared" si="0"/>
        <v>367.71428571428999</v>
      </c>
      <c r="W7" s="18" t="s">
        <v>308</v>
      </c>
    </row>
    <row r="8" spans="1:23" x14ac:dyDescent="0.25">
      <c r="A8" s="4">
        <v>6</v>
      </c>
      <c r="B8" s="5" t="s">
        <v>29</v>
      </c>
      <c r="C8" s="5"/>
      <c r="D8" s="5" t="s">
        <v>30</v>
      </c>
      <c r="E8" s="5" t="s">
        <v>380</v>
      </c>
      <c r="F8" s="5" t="s">
        <v>300</v>
      </c>
      <c r="G8" s="5" t="s">
        <v>381</v>
      </c>
      <c r="H8" s="2">
        <v>11</v>
      </c>
      <c r="I8" s="2">
        <v>11</v>
      </c>
      <c r="J8" s="5">
        <v>169</v>
      </c>
      <c r="K8" s="5">
        <v>100</v>
      </c>
      <c r="L8" s="5">
        <v>20</v>
      </c>
      <c r="M8" s="5">
        <v>5</v>
      </c>
      <c r="N8" s="5">
        <v>44</v>
      </c>
      <c r="O8" s="5" t="s">
        <v>269</v>
      </c>
      <c r="P8" s="5" t="s">
        <v>30</v>
      </c>
      <c r="Q8" s="6">
        <v>189.14285714286001</v>
      </c>
      <c r="R8" s="5">
        <v>100</v>
      </c>
      <c r="S8" s="5">
        <v>33.333333333333002</v>
      </c>
      <c r="T8" s="5">
        <v>32</v>
      </c>
      <c r="U8" s="5">
        <v>23.809523809523998</v>
      </c>
      <c r="V8" s="6">
        <f t="shared" si="0"/>
        <v>358.14285714286001</v>
      </c>
      <c r="W8" s="19" t="s">
        <v>309</v>
      </c>
    </row>
    <row r="9" spans="1:23" x14ac:dyDescent="0.25">
      <c r="A9" s="4">
        <v>7</v>
      </c>
      <c r="B9" s="5" t="s">
        <v>34</v>
      </c>
      <c r="C9" s="5"/>
      <c r="D9" s="5" t="s">
        <v>35</v>
      </c>
      <c r="E9" s="5" t="s">
        <v>321</v>
      </c>
      <c r="F9" s="5" t="s">
        <v>36</v>
      </c>
      <c r="G9" s="5" t="s">
        <v>323</v>
      </c>
      <c r="H9" s="2">
        <v>11</v>
      </c>
      <c r="I9" s="2">
        <v>11</v>
      </c>
      <c r="J9" s="5">
        <v>158</v>
      </c>
      <c r="K9" s="5">
        <v>70</v>
      </c>
      <c r="L9" s="5">
        <v>15</v>
      </c>
      <c r="M9" s="5">
        <v>5</v>
      </c>
      <c r="N9" s="5">
        <v>68</v>
      </c>
      <c r="O9" s="5" t="s">
        <v>200</v>
      </c>
      <c r="P9" s="5" t="s">
        <v>35</v>
      </c>
      <c r="Q9" s="6">
        <v>180.38095238094999</v>
      </c>
      <c r="R9" s="5">
        <v>100</v>
      </c>
      <c r="S9" s="5">
        <v>33.333333333333002</v>
      </c>
      <c r="T9" s="5">
        <v>28</v>
      </c>
      <c r="U9" s="5">
        <v>19.047619047619001</v>
      </c>
      <c r="V9" s="6">
        <f t="shared" si="0"/>
        <v>338.38095238095002</v>
      </c>
      <c r="W9" s="19" t="s">
        <v>309</v>
      </c>
    </row>
    <row r="10" spans="1:23" x14ac:dyDescent="0.25">
      <c r="A10" s="4">
        <v>8</v>
      </c>
      <c r="B10" s="5" t="s">
        <v>37</v>
      </c>
      <c r="C10" s="5"/>
      <c r="D10" s="5" t="s">
        <v>38</v>
      </c>
      <c r="E10" s="5" t="s">
        <v>321</v>
      </c>
      <c r="F10" s="5" t="s">
        <v>36</v>
      </c>
      <c r="G10" s="5" t="s">
        <v>323</v>
      </c>
      <c r="H10" s="2">
        <v>11</v>
      </c>
      <c r="I10" s="2">
        <v>11</v>
      </c>
      <c r="J10" s="5">
        <v>154</v>
      </c>
      <c r="K10" s="5">
        <v>70</v>
      </c>
      <c r="L10" s="5">
        <v>15</v>
      </c>
      <c r="M10" s="5">
        <v>5</v>
      </c>
      <c r="N10" s="5">
        <v>64</v>
      </c>
      <c r="O10" s="5" t="s">
        <v>199</v>
      </c>
      <c r="P10" s="5" t="s">
        <v>38</v>
      </c>
      <c r="Q10" s="6">
        <v>179.61904761905001</v>
      </c>
      <c r="R10" s="5">
        <v>100</v>
      </c>
      <c r="S10" s="5">
        <v>33.333333333333002</v>
      </c>
      <c r="T10" s="5">
        <v>32</v>
      </c>
      <c r="U10" s="5">
        <v>14.285714285714</v>
      </c>
      <c r="V10" s="6">
        <f t="shared" si="0"/>
        <v>333.61904761904998</v>
      </c>
      <c r="W10" s="19" t="s">
        <v>309</v>
      </c>
    </row>
    <row r="11" spans="1:23" x14ac:dyDescent="0.25">
      <c r="A11" s="4">
        <v>9</v>
      </c>
      <c r="B11" s="5" t="s">
        <v>31</v>
      </c>
      <c r="C11" s="5"/>
      <c r="D11" s="5" t="s">
        <v>32</v>
      </c>
      <c r="E11" s="5" t="s">
        <v>349</v>
      </c>
      <c r="F11" s="5" t="s">
        <v>33</v>
      </c>
      <c r="G11" s="5" t="s">
        <v>350</v>
      </c>
      <c r="H11" s="2">
        <v>11</v>
      </c>
      <c r="I11" s="2">
        <v>11</v>
      </c>
      <c r="J11" s="5">
        <v>163</v>
      </c>
      <c r="K11" s="5">
        <v>75</v>
      </c>
      <c r="L11" s="5">
        <v>15</v>
      </c>
      <c r="M11" s="5">
        <v>5</v>
      </c>
      <c r="N11" s="5">
        <v>68</v>
      </c>
      <c r="O11" s="5" t="s">
        <v>228</v>
      </c>
      <c r="P11" s="5" t="s">
        <v>32</v>
      </c>
      <c r="Q11" s="6">
        <v>167.61904761905001</v>
      </c>
      <c r="R11" s="5">
        <v>100</v>
      </c>
      <c r="S11" s="5">
        <v>33.333333333333002</v>
      </c>
      <c r="T11" s="5">
        <v>20</v>
      </c>
      <c r="U11" s="5">
        <v>14.285714285714</v>
      </c>
      <c r="V11" s="6">
        <f t="shared" si="0"/>
        <v>330.61904761904998</v>
      </c>
      <c r="W11" s="19" t="s">
        <v>309</v>
      </c>
    </row>
    <row r="12" spans="1:23" x14ac:dyDescent="0.25">
      <c r="A12" s="4">
        <v>10</v>
      </c>
      <c r="B12" s="5" t="s">
        <v>77</v>
      </c>
      <c r="C12" s="5"/>
      <c r="D12" s="5" t="s">
        <v>78</v>
      </c>
      <c r="E12" s="5" t="s">
        <v>368</v>
      </c>
      <c r="F12" s="5" t="s">
        <v>296</v>
      </c>
      <c r="G12" s="5" t="s">
        <v>369</v>
      </c>
      <c r="H12" s="2">
        <v>11</v>
      </c>
      <c r="I12" s="2">
        <v>11</v>
      </c>
      <c r="J12" s="5">
        <v>107</v>
      </c>
      <c r="K12" s="5">
        <v>75</v>
      </c>
      <c r="L12" s="5">
        <v>15</v>
      </c>
      <c r="M12" s="5">
        <v>5</v>
      </c>
      <c r="N12" s="5">
        <v>12</v>
      </c>
      <c r="O12" s="5" t="s">
        <v>249</v>
      </c>
      <c r="P12" s="5" t="s">
        <v>78</v>
      </c>
      <c r="Q12" s="6">
        <v>204.38095238094999</v>
      </c>
      <c r="R12" s="5">
        <v>100</v>
      </c>
      <c r="S12" s="5">
        <v>33.333333333333002</v>
      </c>
      <c r="T12" s="5">
        <v>52</v>
      </c>
      <c r="U12" s="5">
        <v>19.047619047619001</v>
      </c>
      <c r="V12" s="6">
        <f t="shared" si="0"/>
        <v>311.38095238095002</v>
      </c>
      <c r="W12" s="19" t="s">
        <v>309</v>
      </c>
    </row>
    <row r="13" spans="1:23" x14ac:dyDescent="0.25">
      <c r="A13" s="4">
        <v>11</v>
      </c>
      <c r="B13" s="5" t="s">
        <v>108</v>
      </c>
      <c r="C13" s="5"/>
      <c r="D13" s="5" t="s">
        <v>109</v>
      </c>
      <c r="E13" s="5" t="s">
        <v>359</v>
      </c>
      <c r="F13" s="5" t="s">
        <v>311</v>
      </c>
      <c r="G13" s="5" t="s">
        <v>361</v>
      </c>
      <c r="H13" s="2">
        <v>11</v>
      </c>
      <c r="I13" s="2">
        <v>11</v>
      </c>
      <c r="J13" s="5">
        <v>97</v>
      </c>
      <c r="K13" s="5">
        <v>75</v>
      </c>
      <c r="L13" s="5">
        <v>5</v>
      </c>
      <c r="M13" s="5">
        <v>5</v>
      </c>
      <c r="N13" s="5">
        <v>12</v>
      </c>
      <c r="O13" s="5" t="s">
        <v>239</v>
      </c>
      <c r="P13" s="5" t="s">
        <v>109</v>
      </c>
      <c r="Q13" s="6">
        <v>195.95238095238</v>
      </c>
      <c r="R13" s="5">
        <v>100</v>
      </c>
      <c r="S13" s="5">
        <v>41.666666666666998</v>
      </c>
      <c r="T13" s="5">
        <v>40</v>
      </c>
      <c r="U13" s="5">
        <v>14.285714285714</v>
      </c>
      <c r="V13" s="6">
        <f t="shared" si="0"/>
        <v>292.95238095238</v>
      </c>
      <c r="W13" s="2"/>
    </row>
    <row r="14" spans="1:23" x14ac:dyDescent="0.25">
      <c r="A14" s="4">
        <v>12</v>
      </c>
      <c r="B14" s="5" t="s">
        <v>101</v>
      </c>
      <c r="C14" s="5"/>
      <c r="D14" s="5" t="s">
        <v>102</v>
      </c>
      <c r="E14" s="5" t="s">
        <v>376</v>
      </c>
      <c r="F14" s="5" t="s">
        <v>299</v>
      </c>
      <c r="G14" s="5" t="s">
        <v>377</v>
      </c>
      <c r="H14" s="2">
        <v>11</v>
      </c>
      <c r="I14" s="2">
        <v>11</v>
      </c>
      <c r="J14" s="5">
        <v>97</v>
      </c>
      <c r="K14" s="5">
        <v>65</v>
      </c>
      <c r="L14" s="5">
        <v>15</v>
      </c>
      <c r="M14" s="5">
        <v>5</v>
      </c>
      <c r="N14" s="5">
        <v>12</v>
      </c>
      <c r="O14" s="5" t="s">
        <v>256</v>
      </c>
      <c r="P14" s="5" t="s">
        <v>102</v>
      </c>
      <c r="Q14" s="6">
        <v>193.14285714286001</v>
      </c>
      <c r="R14" s="5">
        <v>100</v>
      </c>
      <c r="S14" s="5">
        <v>33.333333333333002</v>
      </c>
      <c r="T14" s="5">
        <v>36</v>
      </c>
      <c r="U14" s="5">
        <v>23.809523809523998</v>
      </c>
      <c r="V14" s="6">
        <f t="shared" si="0"/>
        <v>290.14285714286001</v>
      </c>
      <c r="W14" s="2"/>
    </row>
    <row r="15" spans="1:23" x14ac:dyDescent="0.25">
      <c r="A15" s="4">
        <v>13</v>
      </c>
      <c r="B15" s="5" t="s">
        <v>90</v>
      </c>
      <c r="C15" s="5"/>
      <c r="D15" s="5" t="s">
        <v>91</v>
      </c>
      <c r="E15" s="5" t="s">
        <v>353</v>
      </c>
      <c r="F15" s="5" t="s">
        <v>292</v>
      </c>
      <c r="G15" s="5" t="s">
        <v>356</v>
      </c>
      <c r="H15" s="2">
        <v>11</v>
      </c>
      <c r="I15" s="2">
        <v>11</v>
      </c>
      <c r="J15" s="5">
        <v>102</v>
      </c>
      <c r="K15" s="5">
        <v>70</v>
      </c>
      <c r="L15" s="5">
        <v>15</v>
      </c>
      <c r="M15" s="5">
        <v>5</v>
      </c>
      <c r="N15" s="5">
        <v>12</v>
      </c>
      <c r="O15" s="5" t="s">
        <v>233</v>
      </c>
      <c r="P15" s="5" t="s">
        <v>91</v>
      </c>
      <c r="Q15" s="6">
        <v>186.52380952381</v>
      </c>
      <c r="R15" s="5">
        <v>100</v>
      </c>
      <c r="S15" s="5">
        <v>25</v>
      </c>
      <c r="T15" s="5">
        <v>52</v>
      </c>
      <c r="U15" s="5">
        <v>9.5238095238095006</v>
      </c>
      <c r="V15" s="6">
        <f t="shared" si="0"/>
        <v>288.52380952380997</v>
      </c>
      <c r="W15" s="2"/>
    </row>
    <row r="16" spans="1:23" x14ac:dyDescent="0.25">
      <c r="A16" s="4">
        <v>14</v>
      </c>
      <c r="B16" s="5" t="s">
        <v>96</v>
      </c>
      <c r="C16" s="5"/>
      <c r="D16" s="5" t="s">
        <v>97</v>
      </c>
      <c r="E16" s="5" t="s">
        <v>368</v>
      </c>
      <c r="F16" s="5" t="s">
        <v>296</v>
      </c>
      <c r="G16" s="5" t="s">
        <v>370</v>
      </c>
      <c r="H16" s="2">
        <v>11</v>
      </c>
      <c r="I16" s="2">
        <v>11</v>
      </c>
      <c r="J16" s="5">
        <v>98</v>
      </c>
      <c r="K16" s="5">
        <v>50</v>
      </c>
      <c r="L16" s="5">
        <v>15</v>
      </c>
      <c r="M16" s="5">
        <v>5</v>
      </c>
      <c r="N16" s="5">
        <v>28</v>
      </c>
      <c r="O16" s="5" t="s">
        <v>250</v>
      </c>
      <c r="P16" s="5" t="s">
        <v>97</v>
      </c>
      <c r="Q16" s="6">
        <v>179.61904761905001</v>
      </c>
      <c r="R16" s="5">
        <v>100</v>
      </c>
      <c r="S16" s="5">
        <v>33.333333333333002</v>
      </c>
      <c r="T16" s="5">
        <v>32</v>
      </c>
      <c r="U16" s="5">
        <v>14.285714285714</v>
      </c>
      <c r="V16" s="6">
        <f t="shared" si="0"/>
        <v>277.61904761904998</v>
      </c>
      <c r="W16" s="2"/>
    </row>
    <row r="17" spans="1:23" x14ac:dyDescent="0.25">
      <c r="A17" s="4">
        <v>15</v>
      </c>
      <c r="B17" s="5" t="s">
        <v>81</v>
      </c>
      <c r="C17" s="5"/>
      <c r="D17" s="5" t="s">
        <v>82</v>
      </c>
      <c r="E17" s="5" t="s">
        <v>342</v>
      </c>
      <c r="F17" s="5" t="s">
        <v>289</v>
      </c>
      <c r="G17" s="5" t="s">
        <v>343</v>
      </c>
      <c r="H17" s="2">
        <v>11</v>
      </c>
      <c r="I17" s="2">
        <v>11</v>
      </c>
      <c r="J17" s="5">
        <v>103</v>
      </c>
      <c r="K17" s="5">
        <v>35</v>
      </c>
      <c r="L17" s="5" t="s">
        <v>83</v>
      </c>
      <c r="M17" s="5" t="s">
        <v>83</v>
      </c>
      <c r="N17" s="5">
        <v>68</v>
      </c>
      <c r="O17" s="5" t="s">
        <v>219</v>
      </c>
      <c r="P17" s="5" t="s">
        <v>82</v>
      </c>
      <c r="Q17" s="6">
        <v>158.61904761905001</v>
      </c>
      <c r="R17" s="5">
        <v>100</v>
      </c>
      <c r="S17" s="5">
        <v>8.3333333333333002</v>
      </c>
      <c r="T17" s="5">
        <v>36</v>
      </c>
      <c r="U17" s="5">
        <v>14.285714285714</v>
      </c>
      <c r="V17" s="6">
        <f t="shared" si="0"/>
        <v>261.61904761904998</v>
      </c>
      <c r="W17" s="2"/>
    </row>
    <row r="18" spans="1:23" x14ac:dyDescent="0.25">
      <c r="A18" s="4">
        <v>16</v>
      </c>
      <c r="B18" s="5" t="s">
        <v>122</v>
      </c>
      <c r="C18" s="5"/>
      <c r="D18" s="5" t="s">
        <v>123</v>
      </c>
      <c r="E18" s="5" t="s">
        <v>330</v>
      </c>
      <c r="F18" s="5" t="s">
        <v>62</v>
      </c>
      <c r="G18" s="5" t="s">
        <v>329</v>
      </c>
      <c r="H18" s="2">
        <v>11</v>
      </c>
      <c r="I18" s="2">
        <v>11</v>
      </c>
      <c r="J18" s="5">
        <v>77</v>
      </c>
      <c r="K18" s="5">
        <v>55</v>
      </c>
      <c r="L18" s="5">
        <v>5</v>
      </c>
      <c r="M18" s="5">
        <v>5</v>
      </c>
      <c r="N18" s="5">
        <v>12</v>
      </c>
      <c r="O18" s="5" t="s">
        <v>204</v>
      </c>
      <c r="P18" s="5" t="s">
        <v>123</v>
      </c>
      <c r="Q18" s="6">
        <v>163.71428571429001</v>
      </c>
      <c r="R18" s="5">
        <v>100</v>
      </c>
      <c r="S18" s="5">
        <v>16.666666666666998</v>
      </c>
      <c r="T18" s="5">
        <v>28</v>
      </c>
      <c r="U18" s="5">
        <v>19.047619047619001</v>
      </c>
      <c r="V18" s="6">
        <f t="shared" si="0"/>
        <v>240.71428571429001</v>
      </c>
      <c r="W18" s="2"/>
    </row>
    <row r="19" spans="1:23" x14ac:dyDescent="0.25">
      <c r="A19" s="4">
        <v>17</v>
      </c>
      <c r="B19" s="5" t="s">
        <v>44</v>
      </c>
      <c r="C19" s="5"/>
      <c r="D19" s="5" t="s">
        <v>45</v>
      </c>
      <c r="E19" s="5" t="s">
        <v>349</v>
      </c>
      <c r="F19" s="5" t="s">
        <v>33</v>
      </c>
      <c r="G19" s="5" t="s">
        <v>350</v>
      </c>
      <c r="H19" s="2">
        <v>11</v>
      </c>
      <c r="I19" s="2">
        <v>11</v>
      </c>
      <c r="J19" s="5">
        <v>143</v>
      </c>
      <c r="K19" s="5">
        <v>55</v>
      </c>
      <c r="L19" s="5">
        <v>15</v>
      </c>
      <c r="M19" s="5">
        <v>5</v>
      </c>
      <c r="N19" s="5">
        <v>68</v>
      </c>
      <c r="O19" s="5" t="s">
        <v>227</v>
      </c>
      <c r="P19" s="5" t="s">
        <v>45</v>
      </c>
      <c r="Q19" s="6">
        <v>58.857142857143003</v>
      </c>
      <c r="R19" s="5">
        <v>25</v>
      </c>
      <c r="S19" s="5">
        <v>8.3333333333333002</v>
      </c>
      <c r="T19" s="5">
        <v>16</v>
      </c>
      <c r="U19" s="5">
        <v>9.5238095238095006</v>
      </c>
      <c r="V19" s="6">
        <f t="shared" si="0"/>
        <v>201.857142857143</v>
      </c>
      <c r="W19" s="2"/>
    </row>
    <row r="20" spans="1:23" x14ac:dyDescent="0.25">
      <c r="A20" s="4">
        <v>18</v>
      </c>
      <c r="B20" s="5" t="s">
        <v>152</v>
      </c>
      <c r="C20" s="5"/>
      <c r="D20" s="5" t="s">
        <v>153</v>
      </c>
      <c r="E20" s="5" t="s">
        <v>392</v>
      </c>
      <c r="F20" s="5" t="s">
        <v>154</v>
      </c>
      <c r="G20" s="5" t="s">
        <v>390</v>
      </c>
      <c r="H20" s="2">
        <v>11</v>
      </c>
      <c r="I20" s="2">
        <v>11</v>
      </c>
      <c r="J20" s="5">
        <v>57</v>
      </c>
      <c r="K20" s="5">
        <v>20</v>
      </c>
      <c r="L20" s="5">
        <v>20</v>
      </c>
      <c r="M20" s="5">
        <v>5</v>
      </c>
      <c r="N20" s="5">
        <v>12</v>
      </c>
      <c r="O20" s="5" t="s">
        <v>281</v>
      </c>
      <c r="P20" s="5" t="s">
        <v>153</v>
      </c>
      <c r="Q20" s="6">
        <v>100.04761904762</v>
      </c>
      <c r="R20" s="5">
        <v>40</v>
      </c>
      <c r="S20" s="5">
        <v>25</v>
      </c>
      <c r="T20" s="5">
        <v>16</v>
      </c>
      <c r="U20" s="5">
        <v>19.047619047619001</v>
      </c>
      <c r="V20" s="6">
        <f t="shared" si="0"/>
        <v>157.04761904762</v>
      </c>
      <c r="W20" s="2"/>
    </row>
    <row r="21" spans="1:23" x14ac:dyDescent="0.25">
      <c r="A21" s="4">
        <v>19</v>
      </c>
      <c r="B21" s="5" t="s">
        <v>170</v>
      </c>
      <c r="C21" s="5"/>
      <c r="D21" s="5" t="s">
        <v>171</v>
      </c>
      <c r="E21" s="5" t="s">
        <v>336</v>
      </c>
      <c r="F21" s="5" t="s">
        <v>172</v>
      </c>
      <c r="G21" s="5" t="s">
        <v>338</v>
      </c>
      <c r="H21" s="2">
        <v>11</v>
      </c>
      <c r="I21" s="2">
        <v>11</v>
      </c>
      <c r="J21" s="5">
        <v>47</v>
      </c>
      <c r="K21" s="5">
        <v>25</v>
      </c>
      <c r="L21" s="5">
        <v>5</v>
      </c>
      <c r="M21" s="5">
        <v>5</v>
      </c>
      <c r="N21" s="5">
        <v>12</v>
      </c>
      <c r="O21" s="5" t="s">
        <v>212</v>
      </c>
      <c r="P21" s="5" t="s">
        <v>171</v>
      </c>
      <c r="Q21" s="6">
        <v>61.619047619047002</v>
      </c>
      <c r="R21" s="5">
        <v>15</v>
      </c>
      <c r="S21" s="5">
        <v>8.3333333333333002</v>
      </c>
      <c r="T21" s="5">
        <v>24</v>
      </c>
      <c r="U21" s="5">
        <v>14.285714285714</v>
      </c>
      <c r="V21" s="6">
        <f t="shared" si="0"/>
        <v>108.619047619047</v>
      </c>
      <c r="W21" s="2"/>
    </row>
    <row r="22" spans="1:23" x14ac:dyDescent="0.25">
      <c r="A22" s="4">
        <v>20</v>
      </c>
      <c r="B22" s="5" t="s">
        <v>190</v>
      </c>
      <c r="C22" s="5"/>
      <c r="D22" s="5" t="s">
        <v>191</v>
      </c>
      <c r="E22" s="5" t="s">
        <v>357</v>
      </c>
      <c r="F22" s="5" t="s">
        <v>293</v>
      </c>
      <c r="G22" s="5" t="s">
        <v>358</v>
      </c>
      <c r="H22" s="2">
        <v>11</v>
      </c>
      <c r="I22" s="2">
        <v>11</v>
      </c>
      <c r="J22" s="5">
        <v>29</v>
      </c>
      <c r="K22" s="5">
        <v>20</v>
      </c>
      <c r="L22" s="5">
        <v>5</v>
      </c>
      <c r="M22" s="5">
        <v>0</v>
      </c>
      <c r="N22" s="5">
        <v>4</v>
      </c>
      <c r="O22" s="5" t="s">
        <v>234</v>
      </c>
      <c r="P22" s="5" t="s">
        <v>191</v>
      </c>
      <c r="Q22" s="6">
        <v>47.857142857143003</v>
      </c>
      <c r="R22" s="5">
        <v>10</v>
      </c>
      <c r="S22" s="5">
        <v>8.3333333333333002</v>
      </c>
      <c r="T22" s="5">
        <v>20</v>
      </c>
      <c r="U22" s="5">
        <v>9.5238095238095006</v>
      </c>
      <c r="V22" s="6">
        <f t="shared" si="0"/>
        <v>76.857142857143003</v>
      </c>
      <c r="W22" s="2"/>
    </row>
    <row r="24" spans="1:23" s="12" customFormat="1" ht="31.5" customHeight="1" x14ac:dyDescent="0.3">
      <c r="A24" s="8"/>
      <c r="D24" s="20" t="s">
        <v>312</v>
      </c>
      <c r="E24" s="20"/>
      <c r="F24" s="20" t="s">
        <v>313</v>
      </c>
      <c r="H24" s="8"/>
      <c r="I24" s="8"/>
      <c r="Q24" s="21"/>
      <c r="V24" s="21"/>
      <c r="W24" s="8"/>
    </row>
    <row r="25" spans="1:23" s="12" customFormat="1" ht="31.5" customHeight="1" x14ac:dyDescent="0.3">
      <c r="A25" s="8"/>
      <c r="D25" s="20" t="s">
        <v>314</v>
      </c>
      <c r="E25" s="20"/>
      <c r="F25" s="20" t="s">
        <v>315</v>
      </c>
      <c r="H25" s="8"/>
      <c r="I25" s="8"/>
      <c r="Q25" s="21"/>
      <c r="V25" s="21"/>
      <c r="W25" s="8"/>
    </row>
  </sheetData>
  <mergeCells count="1">
    <mergeCell ref="A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4" zoomScale="120" zoomScaleNormal="120" workbookViewId="0">
      <selection activeCell="A15" sqref="A15:XFD15"/>
    </sheetView>
  </sheetViews>
  <sheetFormatPr defaultColWidth="9.140625" defaultRowHeight="15" x14ac:dyDescent="0.25"/>
  <cols>
    <col min="1" max="1" width="4.42578125" style="10" customWidth="1"/>
    <col min="2" max="2" width="7.42578125" style="7" customWidth="1"/>
    <col min="3" max="3" width="0" style="7" hidden="1" customWidth="1"/>
    <col min="4" max="4" width="34.85546875" style="7" customWidth="1"/>
    <col min="5" max="5" width="16.140625" style="7" customWidth="1"/>
    <col min="6" max="6" width="23.7109375" style="7" customWidth="1"/>
    <col min="7" max="7" width="25.85546875" style="7" customWidth="1"/>
    <col min="8" max="9" width="5" style="8" customWidth="1"/>
    <col min="10" max="10" width="5.7109375" style="7" customWidth="1"/>
    <col min="11" max="14" width="4.85546875" style="7" hidden="1" customWidth="1"/>
    <col min="15" max="15" width="9.140625" style="7" hidden="1" customWidth="1"/>
    <col min="16" max="16" width="40.85546875" style="7" hidden="1" customWidth="1"/>
    <col min="17" max="17" width="8" style="9" customWidth="1"/>
    <col min="18" max="21" width="4.85546875" style="7" hidden="1" customWidth="1"/>
    <col min="22" max="22" width="8.140625" style="9" customWidth="1"/>
    <col min="23" max="23" width="4.42578125" style="8" customWidth="1"/>
    <col min="24" max="16384" width="9.140625" style="7"/>
  </cols>
  <sheetData>
    <row r="1" spans="1:23" ht="78.75" customHeight="1" x14ac:dyDescent="0.5">
      <c r="A1" s="62" t="s">
        <v>310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6" customFormat="1" ht="53.45" customHeight="1" x14ac:dyDescent="0.25">
      <c r="A2" s="13" t="s">
        <v>0</v>
      </c>
      <c r="B2" s="13" t="s">
        <v>318</v>
      </c>
      <c r="C2" s="14" t="s">
        <v>2</v>
      </c>
      <c r="D2" s="14" t="s">
        <v>3</v>
      </c>
      <c r="E2" s="14" t="s">
        <v>319</v>
      </c>
      <c r="F2" s="3" t="s">
        <v>316</v>
      </c>
      <c r="G2" s="3" t="s">
        <v>320</v>
      </c>
      <c r="H2" s="13" t="s">
        <v>397</v>
      </c>
      <c r="I2" s="13" t="s">
        <v>317</v>
      </c>
      <c r="J2" s="13" t="s">
        <v>304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1</v>
      </c>
      <c r="P2" s="13" t="s">
        <v>3</v>
      </c>
      <c r="Q2" s="15" t="s">
        <v>305</v>
      </c>
      <c r="R2" s="13" t="s">
        <v>4</v>
      </c>
      <c r="S2" s="13" t="s">
        <v>5</v>
      </c>
      <c r="T2" s="13" t="s">
        <v>6</v>
      </c>
      <c r="U2" s="13" t="s">
        <v>7</v>
      </c>
      <c r="V2" s="15" t="s">
        <v>306</v>
      </c>
      <c r="W2" s="13" t="s">
        <v>396</v>
      </c>
    </row>
    <row r="3" spans="1:23" x14ac:dyDescent="0.25">
      <c r="A3" s="4">
        <v>1</v>
      </c>
      <c r="B3" s="5" t="s">
        <v>10</v>
      </c>
      <c r="C3" s="5"/>
      <c r="D3" s="5" t="s">
        <v>11</v>
      </c>
      <c r="E3" s="5" t="s">
        <v>380</v>
      </c>
      <c r="F3" s="5" t="s">
        <v>300</v>
      </c>
      <c r="G3" s="5" t="s">
        <v>381</v>
      </c>
      <c r="H3" s="2">
        <v>10</v>
      </c>
      <c r="I3" s="2">
        <v>10</v>
      </c>
      <c r="J3" s="5">
        <v>400</v>
      </c>
      <c r="K3" s="5">
        <v>100</v>
      </c>
      <c r="L3" s="5">
        <v>100</v>
      </c>
      <c r="M3" s="5">
        <v>100</v>
      </c>
      <c r="N3" s="5">
        <v>100</v>
      </c>
      <c r="O3" s="5" t="s">
        <v>270</v>
      </c>
      <c r="P3" s="5" t="s">
        <v>11</v>
      </c>
      <c r="Q3" s="6">
        <v>400</v>
      </c>
      <c r="R3" s="5">
        <v>100</v>
      </c>
      <c r="S3" s="5">
        <v>100</v>
      </c>
      <c r="T3" s="5">
        <v>100</v>
      </c>
      <c r="U3" s="5">
        <v>100</v>
      </c>
      <c r="V3" s="6">
        <f t="shared" ref="V3:V26" si="0">J3+Q3</f>
        <v>800</v>
      </c>
      <c r="W3" s="17" t="s">
        <v>307</v>
      </c>
    </row>
    <row r="4" spans="1:23" x14ac:dyDescent="0.25">
      <c r="A4" s="4">
        <v>2</v>
      </c>
      <c r="B4" s="5" t="s">
        <v>65</v>
      </c>
      <c r="C4" s="5"/>
      <c r="D4" s="5" t="s">
        <v>66</v>
      </c>
      <c r="E4" s="5" t="s">
        <v>380</v>
      </c>
      <c r="F4" s="5" t="s">
        <v>301</v>
      </c>
      <c r="G4" s="5" t="s">
        <v>382</v>
      </c>
      <c r="H4" s="2">
        <v>10</v>
      </c>
      <c r="I4" s="2">
        <v>10</v>
      </c>
      <c r="J4" s="5">
        <v>124</v>
      </c>
      <c r="K4" s="5">
        <v>100</v>
      </c>
      <c r="L4" s="5">
        <v>15</v>
      </c>
      <c r="M4" s="5">
        <v>5</v>
      </c>
      <c r="N4" s="5">
        <v>4</v>
      </c>
      <c r="O4" s="5" t="s">
        <v>271</v>
      </c>
      <c r="P4" s="5" t="s">
        <v>66</v>
      </c>
      <c r="Q4" s="6">
        <v>325.33333333333002</v>
      </c>
      <c r="R4" s="5">
        <v>100</v>
      </c>
      <c r="S4" s="5">
        <v>33.333333333333002</v>
      </c>
      <c r="T4" s="5">
        <v>92</v>
      </c>
      <c r="U4" s="5">
        <v>100</v>
      </c>
      <c r="V4" s="6">
        <f t="shared" si="0"/>
        <v>449.33333333333002</v>
      </c>
      <c r="W4" s="18" t="s">
        <v>308</v>
      </c>
    </row>
    <row r="5" spans="1:23" x14ac:dyDescent="0.25">
      <c r="A5" s="4">
        <v>3</v>
      </c>
      <c r="B5" s="5" t="s">
        <v>27</v>
      </c>
      <c r="C5" s="5"/>
      <c r="D5" s="5" t="s">
        <v>28</v>
      </c>
      <c r="E5" s="5" t="s">
        <v>340</v>
      </c>
      <c r="F5" s="5" t="s">
        <v>287</v>
      </c>
      <c r="G5" s="5" t="s">
        <v>341</v>
      </c>
      <c r="H5" s="2">
        <v>10</v>
      </c>
      <c r="I5" s="2">
        <v>10</v>
      </c>
      <c r="J5" s="5">
        <v>175</v>
      </c>
      <c r="K5" s="5">
        <v>80</v>
      </c>
      <c r="L5" s="5">
        <v>50</v>
      </c>
      <c r="M5" s="5">
        <v>5</v>
      </c>
      <c r="N5" s="5">
        <v>40</v>
      </c>
      <c r="O5" s="5" t="s">
        <v>214</v>
      </c>
      <c r="P5" s="5" t="s">
        <v>28</v>
      </c>
      <c r="Q5" s="6">
        <v>205.14285714286001</v>
      </c>
      <c r="R5" s="5">
        <v>100</v>
      </c>
      <c r="S5" s="5">
        <v>33.333333333333002</v>
      </c>
      <c r="T5" s="5">
        <v>48</v>
      </c>
      <c r="U5" s="5">
        <v>23.809523809523998</v>
      </c>
      <c r="V5" s="6">
        <f t="shared" si="0"/>
        <v>380.14285714286001</v>
      </c>
      <c r="W5" s="18" t="s">
        <v>308</v>
      </c>
    </row>
    <row r="6" spans="1:23" x14ac:dyDescent="0.25">
      <c r="A6" s="4">
        <v>4</v>
      </c>
      <c r="B6" s="5" t="s">
        <v>52</v>
      </c>
      <c r="C6" s="5"/>
      <c r="D6" s="5" t="s">
        <v>53</v>
      </c>
      <c r="E6" s="5" t="s">
        <v>380</v>
      </c>
      <c r="F6" s="5" t="s">
        <v>54</v>
      </c>
      <c r="G6" s="5" t="s">
        <v>384</v>
      </c>
      <c r="H6" s="2">
        <v>10</v>
      </c>
      <c r="I6" s="2">
        <v>10</v>
      </c>
      <c r="J6" s="5">
        <v>136</v>
      </c>
      <c r="K6" s="5">
        <v>70</v>
      </c>
      <c r="L6" s="5">
        <v>25</v>
      </c>
      <c r="M6" s="5">
        <v>5</v>
      </c>
      <c r="N6" s="5">
        <v>36</v>
      </c>
      <c r="O6" s="5" t="s">
        <v>273</v>
      </c>
      <c r="P6" s="5" t="s">
        <v>53</v>
      </c>
      <c r="Q6" s="6">
        <v>214.66666666667001</v>
      </c>
      <c r="R6" s="5">
        <v>100</v>
      </c>
      <c r="S6" s="5">
        <v>33.333333333333002</v>
      </c>
      <c r="T6" s="5">
        <v>48</v>
      </c>
      <c r="U6" s="5">
        <v>33.333333333333002</v>
      </c>
      <c r="V6" s="6">
        <f t="shared" si="0"/>
        <v>350.66666666667004</v>
      </c>
      <c r="W6" s="18" t="s">
        <v>308</v>
      </c>
    </row>
    <row r="7" spans="1:23" x14ac:dyDescent="0.25">
      <c r="A7" s="4">
        <v>5</v>
      </c>
      <c r="B7" s="5" t="s">
        <v>22</v>
      </c>
      <c r="C7" s="5"/>
      <c r="D7" s="5" t="s">
        <v>23</v>
      </c>
      <c r="E7" s="5" t="s">
        <v>380</v>
      </c>
      <c r="F7" s="5" t="s">
        <v>302</v>
      </c>
      <c r="G7" s="5" t="s">
        <v>383</v>
      </c>
      <c r="H7" s="2">
        <v>10</v>
      </c>
      <c r="I7" s="2">
        <v>10</v>
      </c>
      <c r="J7" s="5">
        <v>182</v>
      </c>
      <c r="K7" s="5">
        <v>90</v>
      </c>
      <c r="L7" s="5">
        <v>15</v>
      </c>
      <c r="M7" s="5">
        <v>5</v>
      </c>
      <c r="N7" s="5">
        <v>72</v>
      </c>
      <c r="O7" s="5" t="s">
        <v>272</v>
      </c>
      <c r="P7" s="5" t="s">
        <v>23</v>
      </c>
      <c r="Q7" s="6">
        <v>150.61904761905001</v>
      </c>
      <c r="R7" s="5">
        <v>100</v>
      </c>
      <c r="S7" s="5">
        <v>8.3333333333333002</v>
      </c>
      <c r="T7" s="5">
        <v>28</v>
      </c>
      <c r="U7" s="5">
        <v>14.285714285714</v>
      </c>
      <c r="V7" s="6">
        <f t="shared" si="0"/>
        <v>332.61904761904998</v>
      </c>
      <c r="W7" s="18" t="s">
        <v>308</v>
      </c>
    </row>
    <row r="8" spans="1:23" x14ac:dyDescent="0.25">
      <c r="A8" s="4">
        <v>6</v>
      </c>
      <c r="B8" s="5" t="s">
        <v>71</v>
      </c>
      <c r="C8" s="5"/>
      <c r="D8" s="5" t="s">
        <v>72</v>
      </c>
      <c r="E8" s="5" t="s">
        <v>368</v>
      </c>
      <c r="F8" s="5" t="s">
        <v>296</v>
      </c>
      <c r="G8" s="5" t="s">
        <v>369</v>
      </c>
      <c r="H8" s="2">
        <v>10</v>
      </c>
      <c r="I8" s="2">
        <v>10</v>
      </c>
      <c r="J8" s="5">
        <v>121</v>
      </c>
      <c r="K8" s="5">
        <v>85</v>
      </c>
      <c r="L8" s="5">
        <v>15</v>
      </c>
      <c r="M8" s="5">
        <v>5</v>
      </c>
      <c r="N8" s="5">
        <v>16</v>
      </c>
      <c r="O8" s="5" t="s">
        <v>248</v>
      </c>
      <c r="P8" s="5" t="s">
        <v>72</v>
      </c>
      <c r="Q8" s="6">
        <v>195.61904761905001</v>
      </c>
      <c r="R8" s="5">
        <v>100</v>
      </c>
      <c r="S8" s="5">
        <v>33.333333333333002</v>
      </c>
      <c r="T8" s="5">
        <v>48</v>
      </c>
      <c r="U8" s="5">
        <v>14.285714285714</v>
      </c>
      <c r="V8" s="6">
        <f t="shared" si="0"/>
        <v>316.61904761904998</v>
      </c>
      <c r="W8" s="18" t="s">
        <v>308</v>
      </c>
    </row>
    <row r="9" spans="1:23" x14ac:dyDescent="0.25">
      <c r="A9" s="4">
        <v>7</v>
      </c>
      <c r="B9" s="5" t="s">
        <v>73</v>
      </c>
      <c r="C9" s="5"/>
      <c r="D9" s="5" t="s">
        <v>74</v>
      </c>
      <c r="E9" s="5" t="s">
        <v>349</v>
      </c>
      <c r="F9" s="5" t="s">
        <v>33</v>
      </c>
      <c r="G9" s="5" t="s">
        <v>350</v>
      </c>
      <c r="H9" s="2">
        <v>10</v>
      </c>
      <c r="I9" s="2">
        <v>10</v>
      </c>
      <c r="J9" s="5">
        <v>119</v>
      </c>
      <c r="K9" s="5">
        <v>95</v>
      </c>
      <c r="L9" s="5">
        <v>15</v>
      </c>
      <c r="M9" s="5">
        <v>5</v>
      </c>
      <c r="N9" s="5">
        <v>4</v>
      </c>
      <c r="O9" s="5" t="s">
        <v>226</v>
      </c>
      <c r="P9" s="5" t="s">
        <v>74</v>
      </c>
      <c r="Q9" s="6">
        <v>191.61904761905001</v>
      </c>
      <c r="R9" s="5">
        <v>100</v>
      </c>
      <c r="S9" s="5">
        <v>33.333333333333002</v>
      </c>
      <c r="T9" s="5">
        <v>44</v>
      </c>
      <c r="U9" s="5">
        <v>14.285714285714</v>
      </c>
      <c r="V9" s="6">
        <f t="shared" si="0"/>
        <v>310.61904761904998</v>
      </c>
      <c r="W9" s="19" t="s">
        <v>309</v>
      </c>
    </row>
    <row r="10" spans="1:23" x14ac:dyDescent="0.25">
      <c r="A10" s="4">
        <v>8</v>
      </c>
      <c r="B10" s="5" t="s">
        <v>75</v>
      </c>
      <c r="C10" s="5"/>
      <c r="D10" s="5" t="s">
        <v>76</v>
      </c>
      <c r="E10" s="5" t="s">
        <v>330</v>
      </c>
      <c r="F10" s="5" t="s">
        <v>62</v>
      </c>
      <c r="G10" s="5" t="s">
        <v>329</v>
      </c>
      <c r="H10" s="2">
        <v>10</v>
      </c>
      <c r="I10" s="2">
        <v>10</v>
      </c>
      <c r="J10" s="5">
        <v>113</v>
      </c>
      <c r="K10" s="5">
        <v>85</v>
      </c>
      <c r="L10" s="5">
        <v>15</v>
      </c>
      <c r="M10" s="5">
        <v>5</v>
      </c>
      <c r="N10" s="5">
        <v>8</v>
      </c>
      <c r="O10" s="5" t="s">
        <v>205</v>
      </c>
      <c r="P10" s="5" t="s">
        <v>76</v>
      </c>
      <c r="Q10" s="6">
        <v>184.38095238094999</v>
      </c>
      <c r="R10" s="5">
        <v>100</v>
      </c>
      <c r="S10" s="5">
        <v>33.333333333333002</v>
      </c>
      <c r="T10" s="5">
        <v>32</v>
      </c>
      <c r="U10" s="5">
        <v>19.047619047619001</v>
      </c>
      <c r="V10" s="6">
        <f t="shared" si="0"/>
        <v>297.38095238095002</v>
      </c>
      <c r="W10" s="19" t="s">
        <v>309</v>
      </c>
    </row>
    <row r="11" spans="1:23" x14ac:dyDescent="0.25">
      <c r="A11" s="4">
        <v>9</v>
      </c>
      <c r="B11" s="5" t="s">
        <v>42</v>
      </c>
      <c r="C11" s="5"/>
      <c r="D11" s="5" t="s">
        <v>43</v>
      </c>
      <c r="E11" s="5" t="s">
        <v>340</v>
      </c>
      <c r="F11" s="5" t="s">
        <v>288</v>
      </c>
      <c r="G11" s="5" t="s">
        <v>341</v>
      </c>
      <c r="H11" s="2">
        <v>10</v>
      </c>
      <c r="I11" s="2">
        <v>10</v>
      </c>
      <c r="J11" s="5">
        <v>146</v>
      </c>
      <c r="K11" s="5">
        <v>90</v>
      </c>
      <c r="L11" s="5">
        <v>15</v>
      </c>
      <c r="M11" s="5">
        <v>5</v>
      </c>
      <c r="N11" s="5">
        <v>36</v>
      </c>
      <c r="O11" s="5" t="s">
        <v>215</v>
      </c>
      <c r="P11" s="5" t="s">
        <v>43</v>
      </c>
      <c r="Q11" s="6">
        <v>150.52380952381</v>
      </c>
      <c r="R11" s="5">
        <v>100</v>
      </c>
      <c r="S11" s="5">
        <v>25</v>
      </c>
      <c r="T11" s="5">
        <v>16</v>
      </c>
      <c r="U11" s="5">
        <v>9.5238095238095006</v>
      </c>
      <c r="V11" s="6">
        <f t="shared" si="0"/>
        <v>296.52380952380997</v>
      </c>
      <c r="W11" s="19" t="s">
        <v>309</v>
      </c>
    </row>
    <row r="12" spans="1:23" x14ac:dyDescent="0.25">
      <c r="A12" s="4">
        <v>10</v>
      </c>
      <c r="B12" s="5" t="s">
        <v>113</v>
      </c>
      <c r="C12" s="5"/>
      <c r="D12" s="5" t="s">
        <v>114</v>
      </c>
      <c r="E12" s="5" t="s">
        <v>375</v>
      </c>
      <c r="F12" s="5" t="s">
        <v>115</v>
      </c>
      <c r="G12" s="5" t="s">
        <v>373</v>
      </c>
      <c r="H12" s="2">
        <v>10</v>
      </c>
      <c r="I12" s="2">
        <v>10</v>
      </c>
      <c r="J12" s="5">
        <v>89</v>
      </c>
      <c r="K12" s="5">
        <v>70</v>
      </c>
      <c r="L12" s="5">
        <v>10</v>
      </c>
      <c r="M12" s="5">
        <v>5</v>
      </c>
      <c r="N12" s="5">
        <v>4</v>
      </c>
      <c r="O12" s="5" t="s">
        <v>254</v>
      </c>
      <c r="P12" s="5" t="s">
        <v>114</v>
      </c>
      <c r="Q12" s="6">
        <v>195.61904761905001</v>
      </c>
      <c r="R12" s="5">
        <v>100</v>
      </c>
      <c r="S12" s="5">
        <v>33.333333333333002</v>
      </c>
      <c r="T12" s="5">
        <v>48</v>
      </c>
      <c r="U12" s="5">
        <v>14.285714285714</v>
      </c>
      <c r="V12" s="6">
        <f t="shared" si="0"/>
        <v>284.61904761904998</v>
      </c>
      <c r="W12" s="19" t="s">
        <v>309</v>
      </c>
    </row>
    <row r="13" spans="1:23" x14ac:dyDescent="0.25">
      <c r="A13" s="4">
        <v>11</v>
      </c>
      <c r="B13" s="5" t="s">
        <v>110</v>
      </c>
      <c r="C13" s="5"/>
      <c r="D13" s="5" t="s">
        <v>111</v>
      </c>
      <c r="E13" s="5" t="s">
        <v>392</v>
      </c>
      <c r="F13" s="5" t="s">
        <v>112</v>
      </c>
      <c r="G13" s="5" t="s">
        <v>391</v>
      </c>
      <c r="H13" s="2">
        <v>10</v>
      </c>
      <c r="I13" s="2">
        <v>10</v>
      </c>
      <c r="J13" s="5">
        <v>92</v>
      </c>
      <c r="K13" s="5">
        <v>45</v>
      </c>
      <c r="L13" s="5">
        <v>15</v>
      </c>
      <c r="M13" s="5">
        <v>0</v>
      </c>
      <c r="N13" s="5">
        <v>32</v>
      </c>
      <c r="O13" s="5" t="s">
        <v>280</v>
      </c>
      <c r="P13" s="5" t="s">
        <v>111</v>
      </c>
      <c r="Q13" s="6">
        <v>188.38095238094999</v>
      </c>
      <c r="R13" s="5">
        <v>100</v>
      </c>
      <c r="S13" s="5">
        <v>33.333333333333002</v>
      </c>
      <c r="T13" s="5">
        <v>36</v>
      </c>
      <c r="U13" s="5">
        <v>19.047619047619001</v>
      </c>
      <c r="V13" s="6">
        <f t="shared" si="0"/>
        <v>280.38095238095002</v>
      </c>
      <c r="W13" s="19" t="s">
        <v>309</v>
      </c>
    </row>
    <row r="14" spans="1:23" x14ac:dyDescent="0.25">
      <c r="A14" s="4">
        <v>12</v>
      </c>
      <c r="B14" s="5" t="s">
        <v>127</v>
      </c>
      <c r="C14" s="5"/>
      <c r="D14" s="5" t="s">
        <v>128</v>
      </c>
      <c r="E14" s="5" t="s">
        <v>380</v>
      </c>
      <c r="F14" s="5" t="s">
        <v>49</v>
      </c>
      <c r="G14" s="5" t="s">
        <v>395</v>
      </c>
      <c r="H14" s="2">
        <v>10</v>
      </c>
      <c r="I14" s="2">
        <v>10</v>
      </c>
      <c r="J14" s="5">
        <v>72</v>
      </c>
      <c r="K14" s="5">
        <v>40</v>
      </c>
      <c r="L14" s="5">
        <v>15</v>
      </c>
      <c r="M14" s="5">
        <v>5</v>
      </c>
      <c r="N14" s="5">
        <v>12</v>
      </c>
      <c r="O14" s="5" t="s">
        <v>264</v>
      </c>
      <c r="P14" s="5" t="s">
        <v>128</v>
      </c>
      <c r="Q14" s="6">
        <v>199.61904761905001</v>
      </c>
      <c r="R14" s="5">
        <v>100</v>
      </c>
      <c r="S14" s="5">
        <v>33.333333333333002</v>
      </c>
      <c r="T14" s="5">
        <v>52</v>
      </c>
      <c r="U14" s="5">
        <v>14.285714285714</v>
      </c>
      <c r="V14" s="6">
        <f t="shared" si="0"/>
        <v>271.61904761904998</v>
      </c>
      <c r="W14" s="19" t="s">
        <v>309</v>
      </c>
    </row>
    <row r="15" spans="1:23" x14ac:dyDescent="0.25">
      <c r="A15" s="4">
        <v>13</v>
      </c>
      <c r="B15" s="5" t="s">
        <v>55</v>
      </c>
      <c r="C15" s="5"/>
      <c r="D15" s="5" t="s">
        <v>56</v>
      </c>
      <c r="E15" s="5" t="s">
        <v>376</v>
      </c>
      <c r="F15" s="5" t="s">
        <v>57</v>
      </c>
      <c r="G15" s="5" t="s">
        <v>378</v>
      </c>
      <c r="H15" s="2">
        <v>10</v>
      </c>
      <c r="I15" s="2">
        <v>10</v>
      </c>
      <c r="J15" s="5">
        <v>132</v>
      </c>
      <c r="K15" s="5">
        <v>100</v>
      </c>
      <c r="L15" s="5">
        <v>15</v>
      </c>
      <c r="M15" s="5">
        <v>5</v>
      </c>
      <c r="N15" s="5">
        <v>12</v>
      </c>
      <c r="O15" s="5" t="s">
        <v>257</v>
      </c>
      <c r="P15" s="5" t="s">
        <v>56</v>
      </c>
      <c r="Q15" s="6">
        <v>137.85714285713999</v>
      </c>
      <c r="R15" s="5">
        <v>100</v>
      </c>
      <c r="S15" s="5">
        <v>8.3333333333333002</v>
      </c>
      <c r="T15" s="5">
        <v>20</v>
      </c>
      <c r="U15" s="5">
        <v>9.5238095238095006</v>
      </c>
      <c r="V15" s="6">
        <f t="shared" si="0"/>
        <v>269.85714285713999</v>
      </c>
      <c r="W15" s="2"/>
    </row>
    <row r="16" spans="1:23" x14ac:dyDescent="0.25">
      <c r="A16" s="4">
        <v>14</v>
      </c>
      <c r="B16" s="5" t="s">
        <v>98</v>
      </c>
      <c r="C16" s="5"/>
      <c r="D16" s="5" t="s">
        <v>99</v>
      </c>
      <c r="E16" s="5" t="s">
        <v>345</v>
      </c>
      <c r="F16" s="5" t="s">
        <v>100</v>
      </c>
      <c r="G16" s="5" t="s">
        <v>348</v>
      </c>
      <c r="H16" s="2">
        <v>10</v>
      </c>
      <c r="I16" s="2">
        <v>10</v>
      </c>
      <c r="J16" s="5">
        <v>98</v>
      </c>
      <c r="K16" s="5">
        <v>20</v>
      </c>
      <c r="L16" s="5">
        <v>5</v>
      </c>
      <c r="M16" s="5">
        <v>5</v>
      </c>
      <c r="N16" s="5">
        <v>68</v>
      </c>
      <c r="O16" s="5" t="s">
        <v>223</v>
      </c>
      <c r="P16" s="5" t="s">
        <v>99</v>
      </c>
      <c r="Q16" s="6">
        <v>167.38095238094999</v>
      </c>
      <c r="R16" s="5">
        <v>100</v>
      </c>
      <c r="S16" s="5">
        <v>8.3333333333333002</v>
      </c>
      <c r="T16" s="5">
        <v>40</v>
      </c>
      <c r="U16" s="5">
        <v>19.047619047619001</v>
      </c>
      <c r="V16" s="6">
        <f t="shared" si="0"/>
        <v>265.38095238095002</v>
      </c>
      <c r="W16" s="2"/>
    </row>
    <row r="17" spans="1:23" x14ac:dyDescent="0.25">
      <c r="A17" s="4">
        <v>15</v>
      </c>
      <c r="B17" s="5" t="s">
        <v>92</v>
      </c>
      <c r="C17" s="5"/>
      <c r="D17" s="5" t="s">
        <v>93</v>
      </c>
      <c r="E17" s="5" t="s">
        <v>342</v>
      </c>
      <c r="F17" s="5" t="s">
        <v>289</v>
      </c>
      <c r="G17" s="5" t="s">
        <v>343</v>
      </c>
      <c r="H17" s="2">
        <v>10</v>
      </c>
      <c r="I17" s="2">
        <v>10</v>
      </c>
      <c r="J17" s="5">
        <v>101</v>
      </c>
      <c r="K17" s="5">
        <v>35</v>
      </c>
      <c r="L17" s="5">
        <v>25</v>
      </c>
      <c r="M17" s="5">
        <v>5</v>
      </c>
      <c r="N17" s="5">
        <v>36</v>
      </c>
      <c r="O17" s="5" t="s">
        <v>218</v>
      </c>
      <c r="P17" s="5" t="s">
        <v>93</v>
      </c>
      <c r="Q17" s="6">
        <v>150.61904761905001</v>
      </c>
      <c r="R17" s="5">
        <v>100</v>
      </c>
      <c r="S17" s="5">
        <v>8.3333333333333002</v>
      </c>
      <c r="T17" s="5">
        <v>28</v>
      </c>
      <c r="U17" s="5">
        <v>14.285714285714</v>
      </c>
      <c r="V17" s="6">
        <f t="shared" si="0"/>
        <v>251.61904761905001</v>
      </c>
      <c r="W17" s="2"/>
    </row>
    <row r="18" spans="1:23" x14ac:dyDescent="0.25">
      <c r="A18" s="4">
        <v>16</v>
      </c>
      <c r="B18" s="5" t="s">
        <v>158</v>
      </c>
      <c r="C18" s="5"/>
      <c r="D18" s="5" t="s">
        <v>159</v>
      </c>
      <c r="E18" s="5" t="s">
        <v>336</v>
      </c>
      <c r="F18" s="5" t="s">
        <v>160</v>
      </c>
      <c r="G18" s="5" t="s">
        <v>337</v>
      </c>
      <c r="H18" s="2">
        <v>10</v>
      </c>
      <c r="I18" s="2">
        <v>10</v>
      </c>
      <c r="J18" s="5">
        <v>54</v>
      </c>
      <c r="K18" s="5">
        <v>30</v>
      </c>
      <c r="L18" s="5">
        <v>15</v>
      </c>
      <c r="M18" s="5">
        <v>5</v>
      </c>
      <c r="N18" s="5">
        <v>4</v>
      </c>
      <c r="O18" s="5" t="s">
        <v>211</v>
      </c>
      <c r="P18" s="5" t="s">
        <v>159</v>
      </c>
      <c r="Q18" s="6">
        <v>162.85714285713999</v>
      </c>
      <c r="R18" s="5">
        <v>100</v>
      </c>
      <c r="S18" s="5">
        <v>33.333333333333002</v>
      </c>
      <c r="T18" s="5">
        <v>20</v>
      </c>
      <c r="U18" s="5">
        <v>9.5238095238095006</v>
      </c>
      <c r="V18" s="6">
        <f t="shared" si="0"/>
        <v>216.85714285713999</v>
      </c>
      <c r="W18" s="2"/>
    </row>
    <row r="19" spans="1:23" x14ac:dyDescent="0.25">
      <c r="A19" s="4">
        <v>17</v>
      </c>
      <c r="B19" s="5" t="s">
        <v>161</v>
      </c>
      <c r="C19" s="5"/>
      <c r="D19" s="5" t="s">
        <v>162</v>
      </c>
      <c r="E19" s="5" t="s">
        <v>380</v>
      </c>
      <c r="F19" s="5" t="s">
        <v>49</v>
      </c>
      <c r="G19" s="5" t="s">
        <v>393</v>
      </c>
      <c r="H19" s="2">
        <v>10</v>
      </c>
      <c r="I19" s="2">
        <v>10</v>
      </c>
      <c r="J19" s="5">
        <v>54</v>
      </c>
      <c r="K19" s="5">
        <v>35</v>
      </c>
      <c r="L19" s="5">
        <v>10</v>
      </c>
      <c r="M19" s="5">
        <v>5</v>
      </c>
      <c r="N19" s="5">
        <v>4</v>
      </c>
      <c r="O19" s="5" t="s">
        <v>266</v>
      </c>
      <c r="P19" s="5" t="s">
        <v>162</v>
      </c>
      <c r="Q19" s="6">
        <v>158.95238095238</v>
      </c>
      <c r="R19" s="5">
        <v>100</v>
      </c>
      <c r="S19" s="5">
        <v>16.666666666666998</v>
      </c>
      <c r="T19" s="5">
        <v>28</v>
      </c>
      <c r="U19" s="5">
        <v>14.285714285714</v>
      </c>
      <c r="V19" s="6">
        <f t="shared" si="0"/>
        <v>212.95238095238</v>
      </c>
      <c r="W19" s="2"/>
    </row>
    <row r="20" spans="1:23" x14ac:dyDescent="0.25">
      <c r="A20" s="4">
        <v>18</v>
      </c>
      <c r="B20" s="5" t="s">
        <v>182</v>
      </c>
      <c r="C20" s="5"/>
      <c r="D20" s="5" t="s">
        <v>183</v>
      </c>
      <c r="E20" s="5" t="s">
        <v>334</v>
      </c>
      <c r="F20" s="5" t="s">
        <v>285</v>
      </c>
      <c r="G20" s="5" t="s">
        <v>332</v>
      </c>
      <c r="H20" s="2">
        <v>10</v>
      </c>
      <c r="I20" s="2">
        <v>10</v>
      </c>
      <c r="J20" s="5">
        <v>39</v>
      </c>
      <c r="K20" s="5">
        <v>20</v>
      </c>
      <c r="L20" s="5">
        <v>15</v>
      </c>
      <c r="M20" s="5">
        <v>0</v>
      </c>
      <c r="N20" s="5">
        <v>4</v>
      </c>
      <c r="O20" s="5" t="s">
        <v>210</v>
      </c>
      <c r="P20" s="5" t="s">
        <v>183</v>
      </c>
      <c r="Q20" s="6">
        <v>145.85714285713999</v>
      </c>
      <c r="R20" s="5">
        <v>100</v>
      </c>
      <c r="S20" s="5">
        <v>8.3333333333333002</v>
      </c>
      <c r="T20" s="5">
        <v>28</v>
      </c>
      <c r="U20" s="5">
        <v>9.5238095238095006</v>
      </c>
      <c r="V20" s="6">
        <f t="shared" si="0"/>
        <v>184.85714285713999</v>
      </c>
      <c r="W20" s="2"/>
    </row>
    <row r="21" spans="1:23" x14ac:dyDescent="0.25">
      <c r="A21" s="4">
        <v>19</v>
      </c>
      <c r="B21" s="5" t="s">
        <v>139</v>
      </c>
      <c r="C21" s="5"/>
      <c r="D21" s="5" t="s">
        <v>140</v>
      </c>
      <c r="E21" s="5" t="s">
        <v>359</v>
      </c>
      <c r="F21" s="5" t="s">
        <v>107</v>
      </c>
      <c r="G21" s="5" t="s">
        <v>361</v>
      </c>
      <c r="H21" s="2">
        <v>10</v>
      </c>
      <c r="I21" s="2">
        <v>10</v>
      </c>
      <c r="J21" s="5">
        <v>63</v>
      </c>
      <c r="K21" s="5">
        <v>35</v>
      </c>
      <c r="L21" s="5">
        <v>15</v>
      </c>
      <c r="M21" s="5">
        <v>5</v>
      </c>
      <c r="N21" s="5">
        <v>8</v>
      </c>
      <c r="O21" s="5" t="s">
        <v>237</v>
      </c>
      <c r="P21" s="5" t="s">
        <v>140</v>
      </c>
      <c r="Q21" s="6">
        <v>105.14285714286</v>
      </c>
      <c r="R21" s="5">
        <v>20</v>
      </c>
      <c r="S21" s="5">
        <v>33.333333333333002</v>
      </c>
      <c r="T21" s="5">
        <v>28</v>
      </c>
      <c r="U21" s="5">
        <v>23.809523809523998</v>
      </c>
      <c r="V21" s="6">
        <f t="shared" si="0"/>
        <v>168.14285714286001</v>
      </c>
      <c r="W21" s="2"/>
    </row>
    <row r="22" spans="1:23" x14ac:dyDescent="0.25">
      <c r="A22" s="4">
        <v>20</v>
      </c>
      <c r="B22" s="5" t="s">
        <v>133</v>
      </c>
      <c r="C22" s="5"/>
      <c r="D22" s="5" t="s">
        <v>134</v>
      </c>
      <c r="E22" s="5" t="s">
        <v>366</v>
      </c>
      <c r="F22" s="5" t="s">
        <v>17</v>
      </c>
      <c r="G22" s="5" t="s">
        <v>367</v>
      </c>
      <c r="H22" s="2">
        <v>10</v>
      </c>
      <c r="I22" s="2">
        <v>10</v>
      </c>
      <c r="J22" s="5">
        <v>67</v>
      </c>
      <c r="K22" s="5">
        <v>35</v>
      </c>
      <c r="L22" s="5">
        <v>15</v>
      </c>
      <c r="M22" s="5">
        <v>5</v>
      </c>
      <c r="N22" s="5">
        <v>12</v>
      </c>
      <c r="O22" s="5" t="s">
        <v>247</v>
      </c>
      <c r="P22" s="5" t="s">
        <v>134</v>
      </c>
      <c r="Q22" s="6">
        <v>98.285714285713993</v>
      </c>
      <c r="R22" s="5">
        <v>35</v>
      </c>
      <c r="S22" s="5">
        <v>25</v>
      </c>
      <c r="T22" s="5">
        <v>24</v>
      </c>
      <c r="U22" s="5">
        <v>14.285714285714</v>
      </c>
      <c r="V22" s="6">
        <f t="shared" si="0"/>
        <v>165.28571428571399</v>
      </c>
      <c r="W22" s="2"/>
    </row>
    <row r="23" spans="1:23" x14ac:dyDescent="0.25">
      <c r="A23" s="4">
        <v>21</v>
      </c>
      <c r="B23" s="5" t="s">
        <v>148</v>
      </c>
      <c r="C23" s="5"/>
      <c r="D23" s="5" t="s">
        <v>149</v>
      </c>
      <c r="E23" s="5" t="s">
        <v>353</v>
      </c>
      <c r="F23" s="5" t="s">
        <v>290</v>
      </c>
      <c r="G23" s="5" t="s">
        <v>354</v>
      </c>
      <c r="H23" s="2">
        <v>10</v>
      </c>
      <c r="I23" s="2">
        <v>10</v>
      </c>
      <c r="J23" s="5">
        <v>59</v>
      </c>
      <c r="K23" s="5">
        <v>25</v>
      </c>
      <c r="L23" s="5">
        <v>25</v>
      </c>
      <c r="M23" s="5">
        <v>5</v>
      </c>
      <c r="N23" s="5">
        <v>4</v>
      </c>
      <c r="O23" s="5" t="s">
        <v>231</v>
      </c>
      <c r="P23" s="5" t="s">
        <v>149</v>
      </c>
      <c r="Q23" s="6">
        <v>90.380952380951996</v>
      </c>
      <c r="R23" s="5">
        <v>10</v>
      </c>
      <c r="S23" s="5">
        <v>33.333333333333002</v>
      </c>
      <c r="T23" s="5">
        <v>28</v>
      </c>
      <c r="U23" s="5">
        <v>19.047619047619001</v>
      </c>
      <c r="V23" s="6">
        <f t="shared" si="0"/>
        <v>149.38095238095201</v>
      </c>
      <c r="W23" s="2"/>
    </row>
    <row r="24" spans="1:23" x14ac:dyDescent="0.25">
      <c r="A24" s="4">
        <v>22</v>
      </c>
      <c r="B24" s="5" t="s">
        <v>155</v>
      </c>
      <c r="C24" s="5"/>
      <c r="D24" s="5" t="s">
        <v>198</v>
      </c>
      <c r="E24" s="5" t="s">
        <v>359</v>
      </c>
      <c r="F24" s="5" t="s">
        <v>157</v>
      </c>
      <c r="G24" s="5" t="s">
        <v>362</v>
      </c>
      <c r="H24" s="2">
        <v>10</v>
      </c>
      <c r="I24" s="2">
        <v>10</v>
      </c>
      <c r="J24" s="5">
        <v>57</v>
      </c>
      <c r="K24" s="5">
        <v>25</v>
      </c>
      <c r="L24" s="5">
        <v>15</v>
      </c>
      <c r="M24" s="5">
        <v>5</v>
      </c>
      <c r="N24" s="5">
        <v>12</v>
      </c>
      <c r="O24" s="5" t="s">
        <v>238</v>
      </c>
      <c r="P24" s="5" t="s">
        <v>156</v>
      </c>
      <c r="Q24" s="6">
        <v>91.380952380951996</v>
      </c>
      <c r="R24" s="5">
        <v>15</v>
      </c>
      <c r="S24" s="5">
        <v>33.333333333333002</v>
      </c>
      <c r="T24" s="5">
        <v>24</v>
      </c>
      <c r="U24" s="5">
        <v>19.047619047619001</v>
      </c>
      <c r="V24" s="6">
        <f t="shared" si="0"/>
        <v>148.38095238095201</v>
      </c>
      <c r="W24" s="2"/>
    </row>
    <row r="25" spans="1:23" x14ac:dyDescent="0.25">
      <c r="A25" s="4">
        <v>23</v>
      </c>
      <c r="B25" s="5" t="s">
        <v>167</v>
      </c>
      <c r="C25" s="5"/>
      <c r="D25" s="5" t="s">
        <v>168</v>
      </c>
      <c r="E25" s="5" t="s">
        <v>371</v>
      </c>
      <c r="F25" s="5" t="s">
        <v>169</v>
      </c>
      <c r="G25" s="5" t="s">
        <v>372</v>
      </c>
      <c r="H25" s="2">
        <v>10</v>
      </c>
      <c r="I25" s="2">
        <v>10</v>
      </c>
      <c r="J25" s="5">
        <v>49</v>
      </c>
      <c r="K25" s="5">
        <v>25</v>
      </c>
      <c r="L25" s="5">
        <v>15</v>
      </c>
      <c r="M25" s="5">
        <v>5</v>
      </c>
      <c r="N25" s="5">
        <v>4</v>
      </c>
      <c r="O25" s="5" t="s">
        <v>251</v>
      </c>
      <c r="P25" s="5" t="s">
        <v>168</v>
      </c>
      <c r="Q25" s="6">
        <v>82.380952380951996</v>
      </c>
      <c r="R25" s="5">
        <v>10</v>
      </c>
      <c r="S25" s="5">
        <v>33.333333333333002</v>
      </c>
      <c r="T25" s="5">
        <v>20</v>
      </c>
      <c r="U25" s="5">
        <v>19.047619047619001</v>
      </c>
      <c r="V25" s="6">
        <f t="shared" si="0"/>
        <v>131.38095238095201</v>
      </c>
      <c r="W25" s="2"/>
    </row>
    <row r="26" spans="1:23" x14ac:dyDescent="0.25">
      <c r="A26" s="4">
        <v>24</v>
      </c>
      <c r="B26" s="5" t="s">
        <v>192</v>
      </c>
      <c r="C26" s="5"/>
      <c r="D26" s="5" t="s">
        <v>193</v>
      </c>
      <c r="E26" s="5" t="s">
        <v>371</v>
      </c>
      <c r="F26" s="5" t="s">
        <v>297</v>
      </c>
      <c r="G26" s="5" t="s">
        <v>372</v>
      </c>
      <c r="H26" s="2">
        <v>10</v>
      </c>
      <c r="I26" s="2">
        <v>10</v>
      </c>
      <c r="J26" s="5">
        <v>29</v>
      </c>
      <c r="K26" s="5">
        <v>15</v>
      </c>
      <c r="L26" s="5">
        <v>5</v>
      </c>
      <c r="M26" s="5">
        <v>5</v>
      </c>
      <c r="N26" s="5">
        <v>4</v>
      </c>
      <c r="O26" s="5" t="s">
        <v>252</v>
      </c>
      <c r="P26" s="5" t="s">
        <v>193</v>
      </c>
      <c r="Q26" s="6">
        <v>42.857142857143003</v>
      </c>
      <c r="R26" s="5">
        <v>5</v>
      </c>
      <c r="S26" s="5">
        <v>8.3333333333333002</v>
      </c>
      <c r="T26" s="5">
        <v>20</v>
      </c>
      <c r="U26" s="5">
        <v>9.5238095238095006</v>
      </c>
      <c r="V26" s="6">
        <f t="shared" si="0"/>
        <v>71.857142857143003</v>
      </c>
      <c r="W26" s="2"/>
    </row>
    <row r="28" spans="1:23" s="12" customFormat="1" ht="31.5" customHeight="1" x14ac:dyDescent="0.3">
      <c r="A28" s="8"/>
      <c r="D28" s="20" t="s">
        <v>312</v>
      </c>
      <c r="E28" s="20"/>
      <c r="F28" s="20" t="s">
        <v>313</v>
      </c>
      <c r="H28" s="8"/>
      <c r="I28" s="8"/>
      <c r="Q28" s="21"/>
      <c r="V28" s="21"/>
      <c r="W28" s="8"/>
    </row>
    <row r="29" spans="1:23" s="12" customFormat="1" ht="31.5" customHeight="1" x14ac:dyDescent="0.3">
      <c r="A29" s="8"/>
      <c r="D29" s="20" t="s">
        <v>314</v>
      </c>
      <c r="E29" s="20"/>
      <c r="F29" s="20" t="s">
        <v>315</v>
      </c>
      <c r="H29" s="8"/>
      <c r="I29" s="8"/>
      <c r="Q29" s="21"/>
      <c r="V29" s="21"/>
      <c r="W29" s="8"/>
    </row>
  </sheetData>
  <mergeCells count="1">
    <mergeCell ref="A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4" zoomScale="120" zoomScaleNormal="120" workbookViewId="0">
      <selection activeCell="D10" sqref="D10"/>
    </sheetView>
  </sheetViews>
  <sheetFormatPr defaultColWidth="9.140625" defaultRowHeight="15" x14ac:dyDescent="0.25"/>
  <cols>
    <col min="1" max="1" width="4.42578125" style="10" customWidth="1"/>
    <col min="2" max="2" width="7.42578125" style="7" customWidth="1"/>
    <col min="3" max="3" width="0" style="7" hidden="1" customWidth="1"/>
    <col min="4" max="4" width="34.85546875" style="7" customWidth="1"/>
    <col min="5" max="5" width="16.140625" style="7" customWidth="1"/>
    <col min="6" max="6" width="23.7109375" style="7" customWidth="1"/>
    <col min="7" max="7" width="25.85546875" style="7" customWidth="1"/>
    <col min="8" max="9" width="5" style="8" customWidth="1"/>
    <col min="10" max="10" width="5.7109375" style="7" customWidth="1"/>
    <col min="11" max="14" width="4.85546875" style="7" hidden="1" customWidth="1"/>
    <col min="15" max="15" width="9.140625" style="7" hidden="1" customWidth="1"/>
    <col min="16" max="16" width="40.85546875" style="7" hidden="1" customWidth="1"/>
    <col min="17" max="17" width="8" style="9" customWidth="1"/>
    <col min="18" max="21" width="4.85546875" style="7" hidden="1" customWidth="1"/>
    <col min="22" max="22" width="8.140625" style="9" customWidth="1"/>
    <col min="23" max="23" width="4.42578125" style="8" customWidth="1"/>
    <col min="24" max="16384" width="9.140625" style="7"/>
  </cols>
  <sheetData>
    <row r="1" spans="1:23" ht="64.5" customHeight="1" x14ac:dyDescent="0.5">
      <c r="A1" s="62" t="s">
        <v>310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6" customFormat="1" ht="52.5" customHeight="1" x14ac:dyDescent="0.25">
      <c r="A2" s="13" t="s">
        <v>0</v>
      </c>
      <c r="B2" s="13" t="s">
        <v>318</v>
      </c>
      <c r="C2" s="14" t="s">
        <v>2</v>
      </c>
      <c r="D2" s="14" t="s">
        <v>3</v>
      </c>
      <c r="E2" s="14" t="s">
        <v>319</v>
      </c>
      <c r="F2" s="3" t="s">
        <v>316</v>
      </c>
      <c r="G2" s="3" t="s">
        <v>320</v>
      </c>
      <c r="H2" s="13" t="s">
        <v>397</v>
      </c>
      <c r="I2" s="13" t="s">
        <v>317</v>
      </c>
      <c r="J2" s="13" t="s">
        <v>304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1</v>
      </c>
      <c r="P2" s="13" t="s">
        <v>3</v>
      </c>
      <c r="Q2" s="15" t="s">
        <v>305</v>
      </c>
      <c r="R2" s="13" t="s">
        <v>4</v>
      </c>
      <c r="S2" s="13" t="s">
        <v>5</v>
      </c>
      <c r="T2" s="13" t="s">
        <v>6</v>
      </c>
      <c r="U2" s="13" t="s">
        <v>7</v>
      </c>
      <c r="V2" s="15" t="s">
        <v>306</v>
      </c>
      <c r="W2" s="13" t="s">
        <v>396</v>
      </c>
    </row>
    <row r="3" spans="1:23" x14ac:dyDescent="0.25">
      <c r="A3" s="4">
        <v>1</v>
      </c>
      <c r="B3" s="5" t="s">
        <v>8</v>
      </c>
      <c r="C3" s="5"/>
      <c r="D3" s="5" t="s">
        <v>9</v>
      </c>
      <c r="E3" s="5" t="s">
        <v>342</v>
      </c>
      <c r="F3" s="5" t="s">
        <v>289</v>
      </c>
      <c r="G3" s="5" t="s">
        <v>343</v>
      </c>
      <c r="H3" s="2">
        <v>9</v>
      </c>
      <c r="I3" s="2">
        <v>9</v>
      </c>
      <c r="J3" s="5">
        <v>400</v>
      </c>
      <c r="K3" s="5">
        <v>100</v>
      </c>
      <c r="L3" s="5">
        <v>100</v>
      </c>
      <c r="M3" s="5">
        <v>100</v>
      </c>
      <c r="N3" s="5">
        <v>100</v>
      </c>
      <c r="O3" s="5" t="s">
        <v>216</v>
      </c>
      <c r="P3" s="5" t="s">
        <v>217</v>
      </c>
      <c r="Q3" s="6">
        <v>400</v>
      </c>
      <c r="R3" s="5">
        <v>100</v>
      </c>
      <c r="S3" s="5">
        <v>100</v>
      </c>
      <c r="T3" s="5">
        <v>100</v>
      </c>
      <c r="U3" s="5">
        <v>100</v>
      </c>
      <c r="V3" s="6">
        <f t="shared" ref="V3:V23" si="0">J3+Q3</f>
        <v>800</v>
      </c>
      <c r="W3" s="17" t="s">
        <v>307</v>
      </c>
    </row>
    <row r="4" spans="1:23" x14ac:dyDescent="0.25">
      <c r="A4" s="4">
        <v>2</v>
      </c>
      <c r="B4" s="5" t="s">
        <v>12</v>
      </c>
      <c r="C4" s="5"/>
      <c r="D4" s="5" t="s">
        <v>13</v>
      </c>
      <c r="E4" s="5" t="s">
        <v>380</v>
      </c>
      <c r="F4" s="5" t="s">
        <v>14</v>
      </c>
      <c r="G4" s="5" t="s">
        <v>385</v>
      </c>
      <c r="H4" s="2">
        <v>9</v>
      </c>
      <c r="I4" s="2">
        <v>9</v>
      </c>
      <c r="J4" s="5">
        <v>315</v>
      </c>
      <c r="K4" s="5">
        <v>100</v>
      </c>
      <c r="L4" s="5">
        <v>15</v>
      </c>
      <c r="M4" s="5">
        <v>100</v>
      </c>
      <c r="N4" s="5">
        <v>100</v>
      </c>
      <c r="O4" s="5" t="s">
        <v>274</v>
      </c>
      <c r="P4" s="5" t="s">
        <v>13</v>
      </c>
      <c r="Q4" s="6">
        <v>400</v>
      </c>
      <c r="R4" s="5">
        <v>100</v>
      </c>
      <c r="S4" s="5">
        <v>100</v>
      </c>
      <c r="T4" s="5">
        <v>100</v>
      </c>
      <c r="U4" s="5">
        <v>100</v>
      </c>
      <c r="V4" s="6">
        <f t="shared" si="0"/>
        <v>715</v>
      </c>
      <c r="W4" s="17" t="s">
        <v>307</v>
      </c>
    </row>
    <row r="5" spans="1:23" x14ac:dyDescent="0.25">
      <c r="A5" s="4">
        <v>3</v>
      </c>
      <c r="B5" s="5" t="s">
        <v>15</v>
      </c>
      <c r="C5" s="5"/>
      <c r="D5" s="5" t="s">
        <v>16</v>
      </c>
      <c r="E5" s="5" t="s">
        <v>366</v>
      </c>
      <c r="F5" s="5" t="s">
        <v>17</v>
      </c>
      <c r="G5" s="5" t="s">
        <v>367</v>
      </c>
      <c r="H5" s="2">
        <v>9</v>
      </c>
      <c r="I5" s="2">
        <v>9</v>
      </c>
      <c r="J5" s="5">
        <v>217</v>
      </c>
      <c r="K5" s="5">
        <v>75</v>
      </c>
      <c r="L5" s="5">
        <v>65</v>
      </c>
      <c r="M5" s="5">
        <v>5</v>
      </c>
      <c r="N5" s="5">
        <v>72</v>
      </c>
      <c r="O5" s="5" t="s">
        <v>245</v>
      </c>
      <c r="P5" s="5" t="s">
        <v>16</v>
      </c>
      <c r="Q5" s="6">
        <v>204.38095238094999</v>
      </c>
      <c r="R5" s="5">
        <v>100</v>
      </c>
      <c r="S5" s="5">
        <v>33.333333333333002</v>
      </c>
      <c r="T5" s="5">
        <v>52</v>
      </c>
      <c r="U5" s="5">
        <v>19.047619047619001</v>
      </c>
      <c r="V5" s="6">
        <f t="shared" si="0"/>
        <v>421.38095238095002</v>
      </c>
      <c r="W5" s="18" t="s">
        <v>308</v>
      </c>
    </row>
    <row r="6" spans="1:23" x14ac:dyDescent="0.25">
      <c r="A6" s="4">
        <v>4</v>
      </c>
      <c r="B6" s="5" t="s">
        <v>63</v>
      </c>
      <c r="C6" s="5"/>
      <c r="D6" s="5" t="s">
        <v>64</v>
      </c>
      <c r="E6" s="5" t="s">
        <v>380</v>
      </c>
      <c r="F6" s="5" t="s">
        <v>49</v>
      </c>
      <c r="G6" s="5" t="s">
        <v>393</v>
      </c>
      <c r="H6" s="2">
        <v>9</v>
      </c>
      <c r="I6" s="2">
        <v>9</v>
      </c>
      <c r="J6" s="5">
        <v>127</v>
      </c>
      <c r="K6" s="5">
        <v>95</v>
      </c>
      <c r="L6" s="5">
        <v>15</v>
      </c>
      <c r="M6" s="5">
        <v>5</v>
      </c>
      <c r="N6" s="5">
        <v>12</v>
      </c>
      <c r="O6" s="5" t="s">
        <v>265</v>
      </c>
      <c r="P6" s="5" t="s">
        <v>64</v>
      </c>
      <c r="Q6" s="6">
        <v>207.61904761905001</v>
      </c>
      <c r="R6" s="5">
        <v>100</v>
      </c>
      <c r="S6" s="5">
        <v>33.333333333333002</v>
      </c>
      <c r="T6" s="5">
        <v>60</v>
      </c>
      <c r="U6" s="5">
        <v>14.285714285714</v>
      </c>
      <c r="V6" s="6">
        <f t="shared" si="0"/>
        <v>334.61904761904998</v>
      </c>
      <c r="W6" s="18" t="s">
        <v>308</v>
      </c>
    </row>
    <row r="7" spans="1:23" x14ac:dyDescent="0.25">
      <c r="A7" s="4">
        <v>5</v>
      </c>
      <c r="B7" s="5" t="s">
        <v>69</v>
      </c>
      <c r="C7" s="5"/>
      <c r="D7" s="5" t="s">
        <v>70</v>
      </c>
      <c r="E7" s="5" t="s">
        <v>365</v>
      </c>
      <c r="F7" s="5" t="s">
        <v>295</v>
      </c>
      <c r="G7" s="5" t="s">
        <v>364</v>
      </c>
      <c r="H7" s="2">
        <v>9</v>
      </c>
      <c r="I7" s="2">
        <v>9</v>
      </c>
      <c r="J7" s="5">
        <v>121</v>
      </c>
      <c r="K7" s="5">
        <v>85</v>
      </c>
      <c r="L7" s="5">
        <v>15</v>
      </c>
      <c r="M7" s="5">
        <v>5</v>
      </c>
      <c r="N7" s="5">
        <v>16</v>
      </c>
      <c r="O7" s="5" t="s">
        <v>242</v>
      </c>
      <c r="P7" s="5" t="s">
        <v>70</v>
      </c>
      <c r="Q7" s="6">
        <v>196.38095238094999</v>
      </c>
      <c r="R7" s="5">
        <v>100</v>
      </c>
      <c r="S7" s="5">
        <v>33.333333333333002</v>
      </c>
      <c r="T7" s="5">
        <v>44</v>
      </c>
      <c r="U7" s="5">
        <v>19.047619047619001</v>
      </c>
      <c r="V7" s="6">
        <f t="shared" si="0"/>
        <v>317.38095238095002</v>
      </c>
      <c r="W7" s="18" t="s">
        <v>308</v>
      </c>
    </row>
    <row r="8" spans="1:23" x14ac:dyDescent="0.25">
      <c r="A8" s="4">
        <v>6</v>
      </c>
      <c r="B8" s="5" t="s">
        <v>86</v>
      </c>
      <c r="C8" s="5"/>
      <c r="D8" s="5" t="s">
        <v>87</v>
      </c>
      <c r="E8" s="5" t="s">
        <v>351</v>
      </c>
      <c r="F8" s="5" t="s">
        <v>41</v>
      </c>
      <c r="G8" s="5" t="s">
        <v>352</v>
      </c>
      <c r="H8" s="2">
        <v>9</v>
      </c>
      <c r="I8" s="2">
        <v>9</v>
      </c>
      <c r="J8" s="5">
        <v>102</v>
      </c>
      <c r="K8" s="5">
        <v>60</v>
      </c>
      <c r="L8" s="5">
        <v>25</v>
      </c>
      <c r="M8" s="5">
        <v>5</v>
      </c>
      <c r="N8" s="5">
        <v>12</v>
      </c>
      <c r="O8" s="5" t="s">
        <v>229</v>
      </c>
      <c r="P8" s="5" t="s">
        <v>87</v>
      </c>
      <c r="Q8" s="6">
        <v>213.14285714286001</v>
      </c>
      <c r="R8" s="5">
        <v>100</v>
      </c>
      <c r="S8" s="5">
        <v>33.333333333333002</v>
      </c>
      <c r="T8" s="5">
        <v>56</v>
      </c>
      <c r="U8" s="5">
        <v>23.809523809523998</v>
      </c>
      <c r="V8" s="6">
        <f t="shared" si="0"/>
        <v>315.14285714286001</v>
      </c>
      <c r="W8" s="18" t="s">
        <v>308</v>
      </c>
    </row>
    <row r="9" spans="1:23" x14ac:dyDescent="0.25">
      <c r="A9" s="4">
        <v>7</v>
      </c>
      <c r="B9" s="5" t="s">
        <v>50</v>
      </c>
      <c r="C9" s="5"/>
      <c r="D9" s="5" t="s">
        <v>51</v>
      </c>
      <c r="E9" s="5" t="s">
        <v>366</v>
      </c>
      <c r="F9" s="5" t="s">
        <v>17</v>
      </c>
      <c r="G9" s="5" t="s">
        <v>367</v>
      </c>
      <c r="H9" s="2">
        <v>9</v>
      </c>
      <c r="I9" s="2">
        <v>9</v>
      </c>
      <c r="J9" s="5">
        <v>138</v>
      </c>
      <c r="K9" s="5">
        <v>50</v>
      </c>
      <c r="L9" s="5">
        <v>15</v>
      </c>
      <c r="M9" s="5">
        <v>5</v>
      </c>
      <c r="N9" s="5">
        <v>68</v>
      </c>
      <c r="O9" s="5" t="s">
        <v>246</v>
      </c>
      <c r="P9" s="5" t="s">
        <v>51</v>
      </c>
      <c r="Q9" s="6">
        <v>170.95238095238</v>
      </c>
      <c r="R9" s="5">
        <v>100</v>
      </c>
      <c r="S9" s="5">
        <v>16.666666666666998</v>
      </c>
      <c r="T9" s="5">
        <v>40</v>
      </c>
      <c r="U9" s="5">
        <v>14.285714285714</v>
      </c>
      <c r="V9" s="6">
        <f t="shared" si="0"/>
        <v>308.95238095238</v>
      </c>
      <c r="W9" s="19" t="s">
        <v>309</v>
      </c>
    </row>
    <row r="10" spans="1:23" x14ac:dyDescent="0.25">
      <c r="A10" s="4">
        <v>8</v>
      </c>
      <c r="B10" s="5" t="s">
        <v>58</v>
      </c>
      <c r="C10" s="5"/>
      <c r="D10" s="5" t="s">
        <v>59</v>
      </c>
      <c r="E10" s="5" t="s">
        <v>380</v>
      </c>
      <c r="F10" s="5" t="s">
        <v>49</v>
      </c>
      <c r="G10" s="5" t="s">
        <v>393</v>
      </c>
      <c r="H10" s="2">
        <v>9</v>
      </c>
      <c r="I10" s="2">
        <v>9</v>
      </c>
      <c r="J10" s="5">
        <v>131</v>
      </c>
      <c r="K10" s="5">
        <v>95</v>
      </c>
      <c r="L10" s="5">
        <v>15</v>
      </c>
      <c r="M10" s="5">
        <v>5</v>
      </c>
      <c r="N10" s="5">
        <v>16</v>
      </c>
      <c r="O10" s="5" t="s">
        <v>262</v>
      </c>
      <c r="P10" s="5" t="s">
        <v>59</v>
      </c>
      <c r="Q10" s="6">
        <v>176.38095238094999</v>
      </c>
      <c r="R10" s="5">
        <v>100</v>
      </c>
      <c r="S10" s="5">
        <v>33.333333333333002</v>
      </c>
      <c r="T10" s="5">
        <v>24</v>
      </c>
      <c r="U10" s="5">
        <v>19.047619047619001</v>
      </c>
      <c r="V10" s="6">
        <f t="shared" si="0"/>
        <v>307.38095238095002</v>
      </c>
      <c r="W10" s="19" t="s">
        <v>309</v>
      </c>
    </row>
    <row r="11" spans="1:23" x14ac:dyDescent="0.25">
      <c r="A11" s="4">
        <v>9</v>
      </c>
      <c r="B11" s="5" t="s">
        <v>67</v>
      </c>
      <c r="C11" s="5"/>
      <c r="D11" s="5" t="s">
        <v>68</v>
      </c>
      <c r="E11" s="5" t="s">
        <v>380</v>
      </c>
      <c r="F11" s="5" t="s">
        <v>300</v>
      </c>
      <c r="G11" s="5" t="s">
        <v>386</v>
      </c>
      <c r="H11" s="2">
        <v>9</v>
      </c>
      <c r="I11" s="2">
        <v>9</v>
      </c>
      <c r="J11" s="5">
        <v>122</v>
      </c>
      <c r="K11" s="5">
        <v>90</v>
      </c>
      <c r="L11" s="5">
        <v>15</v>
      </c>
      <c r="M11" s="5">
        <v>5</v>
      </c>
      <c r="N11" s="5">
        <v>12</v>
      </c>
      <c r="O11" s="5" t="s">
        <v>275</v>
      </c>
      <c r="P11" s="5" t="s">
        <v>68</v>
      </c>
      <c r="Q11" s="6">
        <v>176.04761904762</v>
      </c>
      <c r="R11" s="5">
        <v>100</v>
      </c>
      <c r="S11" s="5">
        <v>25</v>
      </c>
      <c r="T11" s="5">
        <v>32</v>
      </c>
      <c r="U11" s="5">
        <v>19.047619047619001</v>
      </c>
      <c r="V11" s="6">
        <f t="shared" si="0"/>
        <v>298.04761904762</v>
      </c>
      <c r="W11" s="19" t="s">
        <v>309</v>
      </c>
    </row>
    <row r="12" spans="1:23" x14ac:dyDescent="0.25">
      <c r="A12" s="4">
        <v>10</v>
      </c>
      <c r="B12" s="5" t="s">
        <v>79</v>
      </c>
      <c r="C12" s="5"/>
      <c r="D12" s="5" t="s">
        <v>80</v>
      </c>
      <c r="E12" s="5" t="s">
        <v>380</v>
      </c>
      <c r="F12" s="5" t="s">
        <v>49</v>
      </c>
      <c r="G12" s="5" t="s">
        <v>394</v>
      </c>
      <c r="H12" s="2">
        <v>9</v>
      </c>
      <c r="I12" s="2">
        <v>9</v>
      </c>
      <c r="J12" s="5">
        <v>104</v>
      </c>
      <c r="K12" s="5">
        <v>80</v>
      </c>
      <c r="L12" s="5">
        <v>5</v>
      </c>
      <c r="M12" s="5">
        <v>15</v>
      </c>
      <c r="N12" s="5">
        <v>4</v>
      </c>
      <c r="O12" s="5" t="s">
        <v>263</v>
      </c>
      <c r="P12" s="5" t="s">
        <v>80</v>
      </c>
      <c r="Q12" s="6">
        <v>185.85714285713999</v>
      </c>
      <c r="R12" s="5">
        <v>100</v>
      </c>
      <c r="S12" s="5">
        <v>8.3333333333333002</v>
      </c>
      <c r="T12" s="5">
        <v>68</v>
      </c>
      <c r="U12" s="5">
        <v>9.5238095238095006</v>
      </c>
      <c r="V12" s="6">
        <f t="shared" si="0"/>
        <v>289.85714285713999</v>
      </c>
      <c r="W12" s="19" t="s">
        <v>309</v>
      </c>
    </row>
    <row r="13" spans="1:23" x14ac:dyDescent="0.25">
      <c r="A13" s="4">
        <v>11</v>
      </c>
      <c r="B13" s="5" t="s">
        <v>94</v>
      </c>
      <c r="C13" s="5"/>
      <c r="D13" s="5" t="s">
        <v>95</v>
      </c>
      <c r="E13" s="5" t="s">
        <v>327</v>
      </c>
      <c r="F13" s="5" t="s">
        <v>283</v>
      </c>
      <c r="G13" s="5" t="s">
        <v>326</v>
      </c>
      <c r="H13" s="2">
        <v>9</v>
      </c>
      <c r="I13" s="2">
        <v>9</v>
      </c>
      <c r="J13" s="5">
        <v>98</v>
      </c>
      <c r="K13" s="5">
        <v>70</v>
      </c>
      <c r="L13" s="5">
        <v>15</v>
      </c>
      <c r="M13" s="5">
        <v>5</v>
      </c>
      <c r="N13" s="5">
        <v>8</v>
      </c>
      <c r="O13" s="5" t="s">
        <v>208</v>
      </c>
      <c r="P13" s="5" t="s">
        <v>95</v>
      </c>
      <c r="Q13" s="6">
        <v>146.61904761905001</v>
      </c>
      <c r="R13" s="5">
        <v>100</v>
      </c>
      <c r="S13" s="5">
        <v>8.3333333333333002</v>
      </c>
      <c r="T13" s="5">
        <v>24</v>
      </c>
      <c r="U13" s="5">
        <v>14.285714285714</v>
      </c>
      <c r="V13" s="6">
        <f t="shared" si="0"/>
        <v>244.61904761905001</v>
      </c>
      <c r="W13" s="19" t="s">
        <v>309</v>
      </c>
    </row>
    <row r="14" spans="1:23" x14ac:dyDescent="0.25">
      <c r="A14" s="4">
        <v>12</v>
      </c>
      <c r="B14" s="5" t="s">
        <v>105</v>
      </c>
      <c r="C14" s="5"/>
      <c r="D14" s="5" t="s">
        <v>106</v>
      </c>
      <c r="E14" s="5" t="s">
        <v>359</v>
      </c>
      <c r="F14" s="5" t="s">
        <v>107</v>
      </c>
      <c r="G14" s="5" t="s">
        <v>361</v>
      </c>
      <c r="H14" s="2">
        <v>9</v>
      </c>
      <c r="I14" s="2">
        <v>9</v>
      </c>
      <c r="J14" s="5">
        <v>97</v>
      </c>
      <c r="K14" s="5">
        <v>65</v>
      </c>
      <c r="L14" s="5">
        <v>15</v>
      </c>
      <c r="M14" s="5">
        <v>5</v>
      </c>
      <c r="N14" s="5">
        <v>12</v>
      </c>
      <c r="O14" s="5" t="s">
        <v>236</v>
      </c>
      <c r="P14" s="5" t="s">
        <v>106</v>
      </c>
      <c r="Q14" s="6">
        <v>132.61904761905001</v>
      </c>
      <c r="R14" s="5">
        <v>65</v>
      </c>
      <c r="S14" s="5">
        <v>33.333333333333002</v>
      </c>
      <c r="T14" s="5">
        <v>20</v>
      </c>
      <c r="U14" s="5">
        <v>14.285714285714</v>
      </c>
      <c r="V14" s="6">
        <f t="shared" si="0"/>
        <v>229.61904761905001</v>
      </c>
      <c r="W14" s="19" t="s">
        <v>309</v>
      </c>
    </row>
    <row r="15" spans="1:23" x14ac:dyDescent="0.25">
      <c r="A15" s="4">
        <v>13</v>
      </c>
      <c r="B15" s="5" t="s">
        <v>150</v>
      </c>
      <c r="C15" s="5"/>
      <c r="D15" s="5" t="s">
        <v>151</v>
      </c>
      <c r="E15" s="5" t="s">
        <v>345</v>
      </c>
      <c r="F15" s="5" t="s">
        <v>126</v>
      </c>
      <c r="G15" s="5" t="s">
        <v>347</v>
      </c>
      <c r="H15" s="2">
        <v>9</v>
      </c>
      <c r="I15" s="2">
        <v>9</v>
      </c>
      <c r="J15" s="5">
        <v>58</v>
      </c>
      <c r="K15" s="5">
        <v>30</v>
      </c>
      <c r="L15" s="5">
        <v>15</v>
      </c>
      <c r="M15" s="5">
        <v>5</v>
      </c>
      <c r="N15" s="5">
        <v>8</v>
      </c>
      <c r="O15" s="5" t="s">
        <v>224</v>
      </c>
      <c r="P15" s="5" t="s">
        <v>151</v>
      </c>
      <c r="Q15" s="6">
        <v>100.61904761904999</v>
      </c>
      <c r="R15" s="5">
        <v>25</v>
      </c>
      <c r="S15" s="5">
        <v>33.333333333333002</v>
      </c>
      <c r="T15" s="5">
        <v>28</v>
      </c>
      <c r="U15" s="5">
        <v>14.285714285714</v>
      </c>
      <c r="V15" s="6">
        <f t="shared" si="0"/>
        <v>158.61904761904998</v>
      </c>
      <c r="W15" s="2"/>
    </row>
    <row r="16" spans="1:23" x14ac:dyDescent="0.25">
      <c r="A16" s="4">
        <v>14</v>
      </c>
      <c r="B16" s="5" t="s">
        <v>135</v>
      </c>
      <c r="C16" s="5"/>
      <c r="D16" s="5" t="s">
        <v>136</v>
      </c>
      <c r="E16" s="5" t="s">
        <v>376</v>
      </c>
      <c r="F16" s="5" t="s">
        <v>57</v>
      </c>
      <c r="G16" s="5" t="s">
        <v>378</v>
      </c>
      <c r="H16" s="2">
        <v>9</v>
      </c>
      <c r="I16" s="2">
        <v>9</v>
      </c>
      <c r="J16" s="5">
        <v>67</v>
      </c>
      <c r="K16" s="5">
        <v>35</v>
      </c>
      <c r="L16" s="5">
        <v>15</v>
      </c>
      <c r="M16" s="5">
        <v>5</v>
      </c>
      <c r="N16" s="5">
        <v>12</v>
      </c>
      <c r="O16" s="5" t="s">
        <v>258</v>
      </c>
      <c r="P16" s="5" t="s">
        <v>136</v>
      </c>
      <c r="Q16" s="6">
        <v>89.857142857143003</v>
      </c>
      <c r="R16" s="5">
        <v>35</v>
      </c>
      <c r="S16" s="5">
        <v>33.333333333333002</v>
      </c>
      <c r="T16" s="5">
        <v>12</v>
      </c>
      <c r="U16" s="5">
        <v>9.5238095238095006</v>
      </c>
      <c r="V16" s="6">
        <f t="shared" si="0"/>
        <v>156.857142857143</v>
      </c>
      <c r="W16" s="2"/>
    </row>
    <row r="17" spans="1:23" x14ac:dyDescent="0.25">
      <c r="A17" s="4">
        <v>15</v>
      </c>
      <c r="B17" s="5" t="s">
        <v>141</v>
      </c>
      <c r="C17" s="5"/>
      <c r="D17" s="5" t="s">
        <v>142</v>
      </c>
      <c r="E17" s="5" t="s">
        <v>333</v>
      </c>
      <c r="F17" s="5" t="s">
        <v>284</v>
      </c>
      <c r="G17" s="5" t="s">
        <v>331</v>
      </c>
      <c r="H17" s="2">
        <v>9</v>
      </c>
      <c r="I17" s="2">
        <v>9</v>
      </c>
      <c r="J17" s="5">
        <v>61</v>
      </c>
      <c r="K17" s="5">
        <v>30</v>
      </c>
      <c r="L17" s="5">
        <v>15</v>
      </c>
      <c r="M17" s="5">
        <v>0</v>
      </c>
      <c r="N17" s="5">
        <v>16</v>
      </c>
      <c r="O17" s="5" t="s">
        <v>209</v>
      </c>
      <c r="P17" s="5" t="s">
        <v>142</v>
      </c>
      <c r="Q17" s="6">
        <v>55.619047619047002</v>
      </c>
      <c r="R17" s="5">
        <v>5</v>
      </c>
      <c r="S17" s="5">
        <v>8.3333333333333002</v>
      </c>
      <c r="T17" s="5">
        <v>28</v>
      </c>
      <c r="U17" s="5">
        <v>14.285714285714</v>
      </c>
      <c r="V17" s="6">
        <f t="shared" si="0"/>
        <v>116.619047619047</v>
      </c>
      <c r="W17" s="2"/>
    </row>
    <row r="18" spans="1:23" x14ac:dyDescent="0.25">
      <c r="A18" s="4">
        <v>16</v>
      </c>
      <c r="B18" s="5" t="s">
        <v>163</v>
      </c>
      <c r="C18" s="5"/>
      <c r="D18" s="5" t="s">
        <v>164</v>
      </c>
      <c r="E18" s="5" t="s">
        <v>359</v>
      </c>
      <c r="F18" s="5" t="s">
        <v>294</v>
      </c>
      <c r="G18" s="5" t="s">
        <v>360</v>
      </c>
      <c r="H18" s="2">
        <v>9</v>
      </c>
      <c r="I18" s="2">
        <v>9</v>
      </c>
      <c r="J18" s="5">
        <v>52</v>
      </c>
      <c r="K18" s="5">
        <v>20</v>
      </c>
      <c r="L18" s="5">
        <v>15</v>
      </c>
      <c r="M18" s="5">
        <v>5</v>
      </c>
      <c r="N18" s="5">
        <v>12</v>
      </c>
      <c r="O18" s="5" t="s">
        <v>235</v>
      </c>
      <c r="P18" s="5" t="s">
        <v>164</v>
      </c>
      <c r="Q18" s="6">
        <v>56.619047619047002</v>
      </c>
      <c r="R18" s="5">
        <v>10</v>
      </c>
      <c r="S18" s="5">
        <v>8.3333333333333002</v>
      </c>
      <c r="T18" s="5">
        <v>24</v>
      </c>
      <c r="U18" s="5">
        <v>14.285714285714</v>
      </c>
      <c r="V18" s="6">
        <f t="shared" si="0"/>
        <v>108.619047619047</v>
      </c>
      <c r="W18" s="2"/>
    </row>
    <row r="19" spans="1:23" x14ac:dyDescent="0.25">
      <c r="A19" s="4">
        <v>17</v>
      </c>
      <c r="B19" s="5" t="s">
        <v>180</v>
      </c>
      <c r="C19" s="5"/>
      <c r="D19" s="5" t="s">
        <v>181</v>
      </c>
      <c r="E19" s="5" t="s">
        <v>375</v>
      </c>
      <c r="F19" s="5" t="s">
        <v>298</v>
      </c>
      <c r="G19" s="5" t="s">
        <v>374</v>
      </c>
      <c r="H19" s="2">
        <v>9</v>
      </c>
      <c r="I19" s="2">
        <v>9</v>
      </c>
      <c r="J19" s="5">
        <v>40</v>
      </c>
      <c r="K19" s="5">
        <v>25</v>
      </c>
      <c r="L19" s="5">
        <v>15</v>
      </c>
      <c r="M19" s="5">
        <v>0</v>
      </c>
      <c r="N19" s="5" t="s">
        <v>83</v>
      </c>
      <c r="O19" s="5" t="s">
        <v>255</v>
      </c>
      <c r="P19" s="5" t="s">
        <v>181</v>
      </c>
      <c r="Q19" s="6">
        <v>62.190476190477</v>
      </c>
      <c r="R19" s="5">
        <v>20</v>
      </c>
      <c r="S19" s="5">
        <v>16.666666666666998</v>
      </c>
      <c r="T19" s="5">
        <v>16</v>
      </c>
      <c r="U19" s="5">
        <v>9.5238095238095006</v>
      </c>
      <c r="V19" s="6">
        <f t="shared" si="0"/>
        <v>102.190476190477</v>
      </c>
      <c r="W19" s="2"/>
    </row>
    <row r="20" spans="1:23" x14ac:dyDescent="0.25">
      <c r="A20" s="4">
        <v>18</v>
      </c>
      <c r="B20" s="5" t="s">
        <v>173</v>
      </c>
      <c r="C20" s="5"/>
      <c r="D20" s="5" t="s">
        <v>174</v>
      </c>
      <c r="E20" s="5" t="s">
        <v>392</v>
      </c>
      <c r="F20" s="5" t="s">
        <v>154</v>
      </c>
      <c r="G20" s="5" t="s">
        <v>390</v>
      </c>
      <c r="H20" s="2">
        <v>9</v>
      </c>
      <c r="I20" s="2">
        <v>9</v>
      </c>
      <c r="J20" s="5">
        <v>44</v>
      </c>
      <c r="K20" s="5">
        <v>20</v>
      </c>
      <c r="L20" s="5">
        <v>15</v>
      </c>
      <c r="M20" s="5">
        <v>5</v>
      </c>
      <c r="N20" s="5">
        <v>4</v>
      </c>
      <c r="O20" s="5" t="s">
        <v>279</v>
      </c>
      <c r="P20" s="5" t="s">
        <v>174</v>
      </c>
      <c r="Q20" s="6">
        <v>56.857142857143003</v>
      </c>
      <c r="R20" s="5">
        <v>15</v>
      </c>
      <c r="S20" s="5">
        <v>8.3333333333333002</v>
      </c>
      <c r="T20" s="5">
        <v>24</v>
      </c>
      <c r="U20" s="5">
        <v>9.5238095238095006</v>
      </c>
      <c r="V20" s="6">
        <f t="shared" si="0"/>
        <v>100.857142857143</v>
      </c>
      <c r="W20" s="2"/>
    </row>
    <row r="21" spans="1:23" x14ac:dyDescent="0.25">
      <c r="A21" s="4">
        <v>19</v>
      </c>
      <c r="B21" s="5" t="s">
        <v>184</v>
      </c>
      <c r="C21" s="5"/>
      <c r="D21" s="5" t="s">
        <v>185</v>
      </c>
      <c r="E21" s="5" t="s">
        <v>371</v>
      </c>
      <c r="F21" s="5" t="s">
        <v>297</v>
      </c>
      <c r="G21" s="5" t="s">
        <v>372</v>
      </c>
      <c r="H21" s="2">
        <v>9</v>
      </c>
      <c r="I21" s="2">
        <v>9</v>
      </c>
      <c r="J21" s="5">
        <v>39</v>
      </c>
      <c r="K21" s="5">
        <v>25</v>
      </c>
      <c r="L21" s="5">
        <v>5</v>
      </c>
      <c r="M21" s="5">
        <v>5</v>
      </c>
      <c r="N21" s="5">
        <v>4</v>
      </c>
      <c r="O21" s="5" t="s">
        <v>253</v>
      </c>
      <c r="P21" s="5" t="s">
        <v>185</v>
      </c>
      <c r="Q21" s="6">
        <v>42.857142857143003</v>
      </c>
      <c r="R21" s="5">
        <v>5</v>
      </c>
      <c r="S21" s="5">
        <v>8.3333333333333002</v>
      </c>
      <c r="T21" s="5">
        <v>20</v>
      </c>
      <c r="U21" s="5">
        <v>9.5238095238095006</v>
      </c>
      <c r="V21" s="6">
        <f t="shared" si="0"/>
        <v>81.857142857143003</v>
      </c>
      <c r="W21" s="2"/>
    </row>
    <row r="22" spans="1:23" x14ac:dyDescent="0.25">
      <c r="A22" s="4">
        <v>20</v>
      </c>
      <c r="B22" s="5" t="s">
        <v>194</v>
      </c>
      <c r="C22" s="5"/>
      <c r="D22" s="5" t="s">
        <v>195</v>
      </c>
      <c r="E22" s="5" t="s">
        <v>336</v>
      </c>
      <c r="F22" s="5" t="s">
        <v>286</v>
      </c>
      <c r="G22" s="5" t="s">
        <v>339</v>
      </c>
      <c r="H22" s="2">
        <v>9</v>
      </c>
      <c r="I22" s="2">
        <v>9</v>
      </c>
      <c r="J22" s="5">
        <v>29</v>
      </c>
      <c r="K22" s="5">
        <v>20</v>
      </c>
      <c r="L22" s="5">
        <v>5</v>
      </c>
      <c r="M22" s="5">
        <v>0</v>
      </c>
      <c r="N22" s="5">
        <v>4</v>
      </c>
      <c r="O22" s="5" t="s">
        <v>213</v>
      </c>
      <c r="P22" s="5" t="s">
        <v>195</v>
      </c>
      <c r="Q22" s="6">
        <v>38.857142857143003</v>
      </c>
      <c r="R22" s="5">
        <v>5</v>
      </c>
      <c r="S22" s="5">
        <v>8.3333333333333002</v>
      </c>
      <c r="T22" s="5">
        <v>16</v>
      </c>
      <c r="U22" s="5">
        <v>9.5238095238095006</v>
      </c>
      <c r="V22" s="6">
        <f t="shared" si="0"/>
        <v>67.857142857143003</v>
      </c>
      <c r="W22" s="2"/>
    </row>
    <row r="23" spans="1:23" x14ac:dyDescent="0.25">
      <c r="A23" s="4">
        <v>21</v>
      </c>
      <c r="B23" s="5" t="s">
        <v>196</v>
      </c>
      <c r="C23" s="5"/>
      <c r="D23" s="5" t="s">
        <v>197</v>
      </c>
      <c r="E23" s="5" t="s">
        <v>349</v>
      </c>
      <c r="F23" s="5" t="s">
        <v>33</v>
      </c>
      <c r="G23" s="5" t="s">
        <v>350</v>
      </c>
      <c r="H23" s="2">
        <v>9</v>
      </c>
      <c r="I23" s="2">
        <v>9</v>
      </c>
      <c r="J23" s="5">
        <v>8</v>
      </c>
      <c r="K23" s="5">
        <v>0</v>
      </c>
      <c r="L23" s="5" t="s">
        <v>83</v>
      </c>
      <c r="M23" s="5" t="s">
        <v>83</v>
      </c>
      <c r="N23" s="5">
        <v>8</v>
      </c>
      <c r="O23" s="5" t="s">
        <v>225</v>
      </c>
      <c r="P23" s="5" t="s">
        <v>197</v>
      </c>
      <c r="Q23" s="6">
        <v>38.857142857143003</v>
      </c>
      <c r="R23" s="5">
        <v>5</v>
      </c>
      <c r="S23" s="5">
        <v>8.3333333333333002</v>
      </c>
      <c r="T23" s="5">
        <v>16</v>
      </c>
      <c r="U23" s="5">
        <v>9.5238095238095006</v>
      </c>
      <c r="V23" s="6">
        <f t="shared" si="0"/>
        <v>46.857142857143003</v>
      </c>
      <c r="W23" s="2"/>
    </row>
    <row r="25" spans="1:23" s="12" customFormat="1" ht="31.5" customHeight="1" x14ac:dyDescent="0.3">
      <c r="A25" s="8"/>
      <c r="D25" s="20" t="s">
        <v>312</v>
      </c>
      <c r="E25" s="20"/>
      <c r="F25" s="20" t="s">
        <v>313</v>
      </c>
      <c r="H25" s="8"/>
      <c r="I25" s="8"/>
      <c r="Q25" s="21"/>
      <c r="V25" s="21"/>
      <c r="W25" s="8"/>
    </row>
    <row r="26" spans="1:23" s="12" customFormat="1" ht="31.5" customHeight="1" x14ac:dyDescent="0.3">
      <c r="A26" s="8"/>
      <c r="D26" s="20" t="s">
        <v>314</v>
      </c>
      <c r="E26" s="20"/>
      <c r="F26" s="20" t="s">
        <v>315</v>
      </c>
      <c r="H26" s="8"/>
      <c r="I26" s="8"/>
      <c r="Q26" s="21"/>
      <c r="V26" s="21"/>
      <c r="W26" s="8"/>
    </row>
  </sheetData>
  <mergeCells count="1">
    <mergeCell ref="A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="120" zoomScaleNormal="120" workbookViewId="0">
      <selection activeCell="D6" sqref="D6"/>
    </sheetView>
  </sheetViews>
  <sheetFormatPr defaultColWidth="9.140625" defaultRowHeight="15" x14ac:dyDescent="0.25"/>
  <cols>
    <col min="1" max="1" width="4.42578125" style="10" customWidth="1"/>
    <col min="2" max="2" width="7.42578125" style="7" customWidth="1"/>
    <col min="3" max="3" width="0" style="7" hidden="1" customWidth="1"/>
    <col min="4" max="4" width="31.42578125" style="7" customWidth="1"/>
    <col min="5" max="5" width="16.140625" style="7" customWidth="1"/>
    <col min="6" max="6" width="23.7109375" style="7" customWidth="1"/>
    <col min="7" max="7" width="25.85546875" style="7" customWidth="1"/>
    <col min="8" max="9" width="5" style="8" customWidth="1"/>
    <col min="10" max="10" width="5.7109375" style="8" customWidth="1"/>
    <col min="11" max="14" width="4.85546875" style="7" hidden="1" customWidth="1"/>
    <col min="15" max="15" width="9.140625" style="7" hidden="1" customWidth="1"/>
    <col min="16" max="16" width="40.85546875" style="7" hidden="1" customWidth="1"/>
    <col min="17" max="17" width="8" style="9" customWidth="1"/>
    <col min="18" max="21" width="4.85546875" style="7" hidden="1" customWidth="1"/>
    <col min="22" max="22" width="8.140625" style="9" customWidth="1"/>
    <col min="23" max="23" width="4.42578125" style="8" customWidth="1"/>
    <col min="24" max="16384" width="9.140625" style="7"/>
  </cols>
  <sheetData>
    <row r="1" spans="1:23" ht="57.75" customHeight="1" x14ac:dyDescent="0.5">
      <c r="A1" s="62" t="s">
        <v>310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6" customFormat="1" ht="51.75" customHeight="1" x14ac:dyDescent="0.25">
      <c r="A2" s="13" t="s">
        <v>0</v>
      </c>
      <c r="B2" s="13" t="s">
        <v>318</v>
      </c>
      <c r="C2" s="14" t="s">
        <v>2</v>
      </c>
      <c r="D2" s="14" t="s">
        <v>3</v>
      </c>
      <c r="E2" s="14" t="s">
        <v>319</v>
      </c>
      <c r="F2" s="3" t="s">
        <v>316</v>
      </c>
      <c r="G2" s="3" t="s">
        <v>320</v>
      </c>
      <c r="H2" s="13" t="s">
        <v>397</v>
      </c>
      <c r="I2" s="13" t="s">
        <v>317</v>
      </c>
      <c r="J2" s="13" t="s">
        <v>304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1</v>
      </c>
      <c r="P2" s="13" t="s">
        <v>3</v>
      </c>
      <c r="Q2" s="15" t="s">
        <v>305</v>
      </c>
      <c r="R2" s="13" t="s">
        <v>4</v>
      </c>
      <c r="S2" s="13" t="s">
        <v>5</v>
      </c>
      <c r="T2" s="13" t="s">
        <v>6</v>
      </c>
      <c r="U2" s="13" t="s">
        <v>7</v>
      </c>
      <c r="V2" s="15" t="s">
        <v>306</v>
      </c>
      <c r="W2" s="13" t="s">
        <v>396</v>
      </c>
    </row>
    <row r="3" spans="1:23" x14ac:dyDescent="0.25">
      <c r="A3" s="4">
        <v>1</v>
      </c>
      <c r="B3" s="5" t="s">
        <v>60</v>
      </c>
      <c r="C3" s="5"/>
      <c r="D3" s="5" t="s">
        <v>441</v>
      </c>
      <c r="E3" s="5" t="s">
        <v>330</v>
      </c>
      <c r="F3" s="5" t="s">
        <v>62</v>
      </c>
      <c r="G3" s="5" t="s">
        <v>329</v>
      </c>
      <c r="H3" s="2">
        <v>8</v>
      </c>
      <c r="I3" s="2">
        <v>8</v>
      </c>
      <c r="J3" s="2">
        <v>129</v>
      </c>
      <c r="K3" s="5">
        <v>100</v>
      </c>
      <c r="L3" s="5">
        <v>15</v>
      </c>
      <c r="M3" s="5">
        <v>10</v>
      </c>
      <c r="N3" s="5">
        <v>4</v>
      </c>
      <c r="O3" s="5" t="s">
        <v>206</v>
      </c>
      <c r="P3" s="5" t="s">
        <v>61</v>
      </c>
      <c r="Q3" s="6">
        <v>183.61904761905001</v>
      </c>
      <c r="R3" s="5">
        <v>100</v>
      </c>
      <c r="S3" s="5">
        <v>33.333333333333002</v>
      </c>
      <c r="T3" s="5">
        <v>36</v>
      </c>
      <c r="U3" s="5">
        <v>14.285714285714</v>
      </c>
      <c r="V3" s="6">
        <f t="shared" ref="V3:V19" si="0">J3+Q3</f>
        <v>312.61904761904998</v>
      </c>
      <c r="W3" s="17" t="s">
        <v>307</v>
      </c>
    </row>
    <row r="4" spans="1:23" x14ac:dyDescent="0.25">
      <c r="A4" s="4">
        <v>2</v>
      </c>
      <c r="B4" s="5" t="s">
        <v>119</v>
      </c>
      <c r="C4" s="5"/>
      <c r="D4" s="5" t="s">
        <v>120</v>
      </c>
      <c r="E4" s="5" t="s">
        <v>376</v>
      </c>
      <c r="F4" s="5" t="s">
        <v>121</v>
      </c>
      <c r="G4" s="5" t="s">
        <v>379</v>
      </c>
      <c r="H4" s="2">
        <v>8</v>
      </c>
      <c r="I4" s="2">
        <v>8</v>
      </c>
      <c r="J4" s="2">
        <v>87</v>
      </c>
      <c r="K4" s="5">
        <v>60</v>
      </c>
      <c r="L4" s="5">
        <v>15</v>
      </c>
      <c r="M4" s="5">
        <v>0</v>
      </c>
      <c r="N4" s="5">
        <v>12</v>
      </c>
      <c r="O4" s="5" t="s">
        <v>259</v>
      </c>
      <c r="P4" s="5" t="s">
        <v>120</v>
      </c>
      <c r="Q4" s="6">
        <v>186.85714285713999</v>
      </c>
      <c r="R4" s="5">
        <v>100</v>
      </c>
      <c r="S4" s="5">
        <v>33.333333333333002</v>
      </c>
      <c r="T4" s="5">
        <v>44</v>
      </c>
      <c r="U4" s="5">
        <v>9.5238095238095006</v>
      </c>
      <c r="V4" s="6">
        <f t="shared" si="0"/>
        <v>273.85714285713999</v>
      </c>
      <c r="W4" s="18" t="s">
        <v>308</v>
      </c>
    </row>
    <row r="5" spans="1:23" x14ac:dyDescent="0.25">
      <c r="A5" s="4">
        <v>3</v>
      </c>
      <c r="B5" s="5" t="s">
        <v>103</v>
      </c>
      <c r="C5" s="5"/>
      <c r="D5" s="5" t="s">
        <v>104</v>
      </c>
      <c r="E5" s="5" t="s">
        <v>380</v>
      </c>
      <c r="F5" s="5" t="s">
        <v>303</v>
      </c>
      <c r="G5" s="5" t="s">
        <v>389</v>
      </c>
      <c r="H5" s="2">
        <v>7</v>
      </c>
      <c r="I5" s="2">
        <v>8</v>
      </c>
      <c r="J5" s="2">
        <v>97</v>
      </c>
      <c r="K5" s="5">
        <v>65</v>
      </c>
      <c r="L5" s="5">
        <v>15</v>
      </c>
      <c r="M5" s="5">
        <v>5</v>
      </c>
      <c r="N5" s="5">
        <v>12</v>
      </c>
      <c r="O5" s="5" t="s">
        <v>277</v>
      </c>
      <c r="P5" s="5" t="s">
        <v>104</v>
      </c>
      <c r="Q5" s="6">
        <v>170.85714285713999</v>
      </c>
      <c r="R5" s="5">
        <v>100</v>
      </c>
      <c r="S5" s="5">
        <v>33.333333333333002</v>
      </c>
      <c r="T5" s="5">
        <v>28</v>
      </c>
      <c r="U5" s="5">
        <v>9.5238095238095006</v>
      </c>
      <c r="V5" s="6">
        <f t="shared" si="0"/>
        <v>267.85714285713999</v>
      </c>
      <c r="W5" s="18" t="s">
        <v>308</v>
      </c>
    </row>
    <row r="6" spans="1:23" x14ac:dyDescent="0.25">
      <c r="A6" s="4">
        <v>4</v>
      </c>
      <c r="B6" s="5" t="s">
        <v>84</v>
      </c>
      <c r="C6" s="5"/>
      <c r="D6" s="5" t="s">
        <v>85</v>
      </c>
      <c r="E6" s="5" t="s">
        <v>322</v>
      </c>
      <c r="F6" s="5" t="s">
        <v>282</v>
      </c>
      <c r="G6" s="5" t="s">
        <v>325</v>
      </c>
      <c r="H6" s="2">
        <v>8</v>
      </c>
      <c r="I6" s="2">
        <v>8</v>
      </c>
      <c r="J6" s="2">
        <v>102</v>
      </c>
      <c r="K6" s="5">
        <v>70</v>
      </c>
      <c r="L6" s="5">
        <v>15</v>
      </c>
      <c r="M6" s="5">
        <v>5</v>
      </c>
      <c r="N6" s="5">
        <v>12</v>
      </c>
      <c r="O6" s="5" t="s">
        <v>202</v>
      </c>
      <c r="P6" s="5" t="s">
        <v>85</v>
      </c>
      <c r="Q6" s="6">
        <v>150.95238095238</v>
      </c>
      <c r="R6" s="5">
        <v>100</v>
      </c>
      <c r="S6" s="5">
        <v>16.666666666666998</v>
      </c>
      <c r="T6" s="5">
        <v>20</v>
      </c>
      <c r="U6" s="5">
        <v>14.285714285714</v>
      </c>
      <c r="V6" s="6">
        <f t="shared" si="0"/>
        <v>252.95238095238</v>
      </c>
      <c r="W6" s="18" t="s">
        <v>308</v>
      </c>
    </row>
    <row r="7" spans="1:23" x14ac:dyDescent="0.25">
      <c r="A7" s="4">
        <v>5</v>
      </c>
      <c r="B7" s="5" t="s">
        <v>131</v>
      </c>
      <c r="C7" s="5"/>
      <c r="D7" s="5" t="s">
        <v>132</v>
      </c>
      <c r="E7" s="5" t="s">
        <v>322</v>
      </c>
      <c r="F7" s="5" t="s">
        <v>282</v>
      </c>
      <c r="G7" s="5" t="s">
        <v>324</v>
      </c>
      <c r="H7" s="2">
        <v>8</v>
      </c>
      <c r="I7" s="2">
        <v>8</v>
      </c>
      <c r="J7" s="2">
        <v>69</v>
      </c>
      <c r="K7" s="5">
        <v>55</v>
      </c>
      <c r="L7" s="5">
        <v>10</v>
      </c>
      <c r="M7" s="5">
        <v>0</v>
      </c>
      <c r="N7" s="5">
        <v>4</v>
      </c>
      <c r="O7" s="5" t="s">
        <v>201</v>
      </c>
      <c r="P7" s="5" t="s">
        <v>132</v>
      </c>
      <c r="Q7" s="6">
        <v>182.95238095238</v>
      </c>
      <c r="R7" s="5">
        <v>100</v>
      </c>
      <c r="S7" s="5">
        <v>16.666666666666998</v>
      </c>
      <c r="T7" s="5">
        <v>52</v>
      </c>
      <c r="U7" s="5">
        <v>14.285714285714</v>
      </c>
      <c r="V7" s="6">
        <f t="shared" si="0"/>
        <v>251.95238095238</v>
      </c>
      <c r="W7" s="18" t="s">
        <v>308</v>
      </c>
    </row>
    <row r="8" spans="1:23" x14ac:dyDescent="0.25">
      <c r="A8" s="4">
        <v>6</v>
      </c>
      <c r="B8" s="5" t="s">
        <v>124</v>
      </c>
      <c r="C8" s="5"/>
      <c r="D8" s="5" t="s">
        <v>125</v>
      </c>
      <c r="E8" s="5" t="s">
        <v>345</v>
      </c>
      <c r="F8" s="5" t="s">
        <v>126</v>
      </c>
      <c r="G8" s="5" t="s">
        <v>347</v>
      </c>
      <c r="H8" s="2">
        <v>8</v>
      </c>
      <c r="I8" s="2">
        <v>8</v>
      </c>
      <c r="J8" s="2">
        <v>72</v>
      </c>
      <c r="K8" s="5">
        <v>40</v>
      </c>
      <c r="L8" s="5">
        <v>15</v>
      </c>
      <c r="M8" s="5">
        <v>5</v>
      </c>
      <c r="N8" s="5">
        <v>12</v>
      </c>
      <c r="O8" s="5" t="s">
        <v>222</v>
      </c>
      <c r="P8" s="5" t="s">
        <v>125</v>
      </c>
      <c r="Q8" s="6">
        <v>175.61904761905001</v>
      </c>
      <c r="R8" s="5">
        <v>100</v>
      </c>
      <c r="S8" s="5">
        <v>33.333333333333002</v>
      </c>
      <c r="T8" s="5">
        <v>28</v>
      </c>
      <c r="U8" s="5">
        <v>14.285714285714</v>
      </c>
      <c r="V8" s="6">
        <f t="shared" si="0"/>
        <v>247.61904761905001</v>
      </c>
      <c r="W8" s="19" t="s">
        <v>309</v>
      </c>
    </row>
    <row r="9" spans="1:23" x14ac:dyDescent="0.25">
      <c r="A9" s="4">
        <v>7</v>
      </c>
      <c r="B9" s="5" t="s">
        <v>129</v>
      </c>
      <c r="C9" s="5"/>
      <c r="D9" s="5" t="s">
        <v>130</v>
      </c>
      <c r="E9" s="5" t="s">
        <v>380</v>
      </c>
      <c r="F9" s="5" t="s">
        <v>49</v>
      </c>
      <c r="G9" s="5" t="s">
        <v>393</v>
      </c>
      <c r="H9" s="2">
        <v>8</v>
      </c>
      <c r="I9" s="2">
        <v>8</v>
      </c>
      <c r="J9" s="2">
        <v>70</v>
      </c>
      <c r="K9" s="5">
        <v>55</v>
      </c>
      <c r="L9" s="5">
        <v>15</v>
      </c>
      <c r="M9" s="5">
        <v>0</v>
      </c>
      <c r="N9" s="5" t="s">
        <v>83</v>
      </c>
      <c r="O9" s="5" t="s">
        <v>260</v>
      </c>
      <c r="P9" s="5" t="s">
        <v>130</v>
      </c>
      <c r="Q9" s="6">
        <v>172.38095238094999</v>
      </c>
      <c r="R9" s="5">
        <v>100</v>
      </c>
      <c r="S9" s="5">
        <v>33.333333333333002</v>
      </c>
      <c r="T9" s="5">
        <v>20</v>
      </c>
      <c r="U9" s="5">
        <v>19.047619047619001</v>
      </c>
      <c r="V9" s="6">
        <f t="shared" si="0"/>
        <v>242.38095238094999</v>
      </c>
      <c r="W9" s="19" t="s">
        <v>309</v>
      </c>
    </row>
    <row r="10" spans="1:23" x14ac:dyDescent="0.25">
      <c r="A10" s="4">
        <v>8</v>
      </c>
      <c r="B10" s="5" t="s">
        <v>116</v>
      </c>
      <c r="C10" s="5"/>
      <c r="D10" s="5" t="s">
        <v>117</v>
      </c>
      <c r="E10" s="5" t="s">
        <v>345</v>
      </c>
      <c r="F10" s="5" t="s">
        <v>118</v>
      </c>
      <c r="G10" s="5" t="s">
        <v>346</v>
      </c>
      <c r="H10" s="2">
        <v>8</v>
      </c>
      <c r="I10" s="2">
        <v>8</v>
      </c>
      <c r="J10" s="2">
        <v>88</v>
      </c>
      <c r="K10" s="5">
        <v>70</v>
      </c>
      <c r="L10" s="5">
        <v>5</v>
      </c>
      <c r="M10" s="5">
        <v>5</v>
      </c>
      <c r="N10" s="5">
        <v>8</v>
      </c>
      <c r="O10" s="5" t="s">
        <v>221</v>
      </c>
      <c r="P10" s="5" t="s">
        <v>117</v>
      </c>
      <c r="Q10" s="6">
        <v>146.61904761905001</v>
      </c>
      <c r="R10" s="5">
        <v>100</v>
      </c>
      <c r="S10" s="5">
        <v>8.3333333333333002</v>
      </c>
      <c r="T10" s="5">
        <v>24</v>
      </c>
      <c r="U10" s="5">
        <v>14.285714285714</v>
      </c>
      <c r="V10" s="6">
        <f t="shared" si="0"/>
        <v>234.61904761905001</v>
      </c>
      <c r="W10" s="19" t="s">
        <v>309</v>
      </c>
    </row>
    <row r="11" spans="1:23" x14ac:dyDescent="0.25">
      <c r="A11" s="4">
        <v>9</v>
      </c>
      <c r="B11" s="5" t="s">
        <v>137</v>
      </c>
      <c r="C11" s="5"/>
      <c r="D11" s="5" t="s">
        <v>138</v>
      </c>
      <c r="E11" s="5" t="s">
        <v>330</v>
      </c>
      <c r="F11" s="5" t="s">
        <v>62</v>
      </c>
      <c r="G11" s="5" t="s">
        <v>329</v>
      </c>
      <c r="H11" s="2">
        <v>7</v>
      </c>
      <c r="I11" s="2">
        <v>8</v>
      </c>
      <c r="J11" s="2">
        <v>63</v>
      </c>
      <c r="K11" s="5">
        <v>45</v>
      </c>
      <c r="L11" s="5">
        <v>5</v>
      </c>
      <c r="M11" s="5">
        <v>5</v>
      </c>
      <c r="N11" s="5">
        <v>8</v>
      </c>
      <c r="O11" s="5" t="s">
        <v>207</v>
      </c>
      <c r="P11" s="5" t="s">
        <v>138</v>
      </c>
      <c r="Q11" s="6">
        <v>169.85714285713999</v>
      </c>
      <c r="R11" s="5">
        <v>100</v>
      </c>
      <c r="S11" s="5">
        <v>8.3333333333333002</v>
      </c>
      <c r="T11" s="5">
        <v>52</v>
      </c>
      <c r="U11" s="5">
        <v>9.5238095238095006</v>
      </c>
      <c r="V11" s="6">
        <f t="shared" si="0"/>
        <v>232.85714285713999</v>
      </c>
      <c r="W11" s="19" t="s">
        <v>309</v>
      </c>
    </row>
    <row r="12" spans="1:23" x14ac:dyDescent="0.25">
      <c r="A12" s="4">
        <v>10</v>
      </c>
      <c r="B12" s="5" t="s">
        <v>143</v>
      </c>
      <c r="C12" s="5"/>
      <c r="D12" s="5" t="s">
        <v>144</v>
      </c>
      <c r="E12" s="5" t="s">
        <v>380</v>
      </c>
      <c r="F12" s="5" t="s">
        <v>300</v>
      </c>
      <c r="G12" s="5" t="s">
        <v>387</v>
      </c>
      <c r="H12" s="2">
        <v>8</v>
      </c>
      <c r="I12" s="2">
        <v>8</v>
      </c>
      <c r="J12" s="2">
        <v>59</v>
      </c>
      <c r="K12" s="5">
        <v>35</v>
      </c>
      <c r="L12" s="5">
        <v>15</v>
      </c>
      <c r="M12" s="5">
        <v>5</v>
      </c>
      <c r="N12" s="5">
        <v>4</v>
      </c>
      <c r="O12" s="5" t="s">
        <v>276</v>
      </c>
      <c r="P12" s="5" t="s">
        <v>144</v>
      </c>
      <c r="Q12" s="6">
        <v>154.52380952381</v>
      </c>
      <c r="R12" s="5">
        <v>100</v>
      </c>
      <c r="S12" s="5">
        <v>25</v>
      </c>
      <c r="T12" s="5">
        <v>20</v>
      </c>
      <c r="U12" s="5">
        <v>9.5238095238095006</v>
      </c>
      <c r="V12" s="6">
        <f t="shared" si="0"/>
        <v>213.52380952381</v>
      </c>
      <c r="W12" s="2"/>
    </row>
    <row r="13" spans="1:23" x14ac:dyDescent="0.25">
      <c r="A13" s="4">
        <v>11</v>
      </c>
      <c r="B13" s="5" t="s">
        <v>88</v>
      </c>
      <c r="C13" s="5"/>
      <c r="D13" s="5" t="s">
        <v>89</v>
      </c>
      <c r="E13" s="5" t="s">
        <v>365</v>
      </c>
      <c r="F13" s="5" t="s">
        <v>295</v>
      </c>
      <c r="G13" s="5" t="s">
        <v>363</v>
      </c>
      <c r="H13" s="2">
        <v>8</v>
      </c>
      <c r="I13" s="2">
        <v>8</v>
      </c>
      <c r="J13" s="2">
        <v>102</v>
      </c>
      <c r="K13" s="5">
        <v>80</v>
      </c>
      <c r="L13" s="5">
        <v>5</v>
      </c>
      <c r="M13" s="5">
        <v>5</v>
      </c>
      <c r="N13" s="5">
        <v>12</v>
      </c>
      <c r="O13" s="5" t="s">
        <v>243</v>
      </c>
      <c r="P13" s="5" t="s">
        <v>89</v>
      </c>
      <c r="Q13" s="6">
        <v>65.857142857143003</v>
      </c>
      <c r="R13" s="5">
        <v>20</v>
      </c>
      <c r="S13" s="5">
        <v>8.3333333333333002</v>
      </c>
      <c r="T13" s="5">
        <v>28</v>
      </c>
      <c r="U13" s="5">
        <v>9.5238095238095006</v>
      </c>
      <c r="V13" s="6">
        <f t="shared" si="0"/>
        <v>167.857142857143</v>
      </c>
      <c r="W13" s="2"/>
    </row>
    <row r="14" spans="1:23" x14ac:dyDescent="0.25">
      <c r="A14" s="4">
        <v>12</v>
      </c>
      <c r="B14" s="5" t="s">
        <v>186</v>
      </c>
      <c r="C14" s="5"/>
      <c r="D14" s="5" t="s">
        <v>187</v>
      </c>
      <c r="E14" s="5" t="s">
        <v>342</v>
      </c>
      <c r="F14" s="5" t="s">
        <v>289</v>
      </c>
      <c r="G14" s="5" t="s">
        <v>344</v>
      </c>
      <c r="H14" s="2">
        <v>8</v>
      </c>
      <c r="I14" s="2">
        <v>8</v>
      </c>
      <c r="J14" s="2">
        <v>35</v>
      </c>
      <c r="K14" s="5">
        <v>35</v>
      </c>
      <c r="L14" s="5" t="s">
        <v>83</v>
      </c>
      <c r="M14" s="5">
        <v>0</v>
      </c>
      <c r="N14" s="5" t="s">
        <v>83</v>
      </c>
      <c r="O14" s="5" t="s">
        <v>220</v>
      </c>
      <c r="P14" s="5" t="s">
        <v>187</v>
      </c>
      <c r="Q14" s="6">
        <v>116</v>
      </c>
      <c r="R14" s="5">
        <v>100</v>
      </c>
      <c r="S14" s="5">
        <v>0</v>
      </c>
      <c r="T14" s="5">
        <v>16</v>
      </c>
      <c r="U14" s="5" t="s">
        <v>83</v>
      </c>
      <c r="V14" s="6">
        <f t="shared" si="0"/>
        <v>151</v>
      </c>
      <c r="W14" s="2"/>
    </row>
    <row r="15" spans="1:23" x14ac:dyDescent="0.25">
      <c r="A15" s="4">
        <v>13</v>
      </c>
      <c r="B15" s="5" t="s">
        <v>145</v>
      </c>
      <c r="C15" s="5"/>
      <c r="D15" s="5" t="s">
        <v>146</v>
      </c>
      <c r="E15" s="5" t="s">
        <v>380</v>
      </c>
      <c r="F15" s="5" t="s">
        <v>147</v>
      </c>
      <c r="G15" s="5" t="s">
        <v>388</v>
      </c>
      <c r="H15" s="2">
        <v>5</v>
      </c>
      <c r="I15" s="2">
        <v>8</v>
      </c>
      <c r="J15" s="2">
        <v>59</v>
      </c>
      <c r="K15" s="5">
        <v>35</v>
      </c>
      <c r="L15" s="5">
        <v>15</v>
      </c>
      <c r="M15" s="5">
        <v>5</v>
      </c>
      <c r="N15" s="5">
        <v>4</v>
      </c>
      <c r="O15" s="5" t="s">
        <v>278</v>
      </c>
      <c r="P15" s="5" t="s">
        <v>146</v>
      </c>
      <c r="Q15" s="6">
        <v>88.380952380951996</v>
      </c>
      <c r="R15" s="5">
        <v>20</v>
      </c>
      <c r="S15" s="5">
        <v>33.333333333333002</v>
      </c>
      <c r="T15" s="5">
        <v>16</v>
      </c>
      <c r="U15" s="5">
        <v>19.047619047619001</v>
      </c>
      <c r="V15" s="6">
        <f t="shared" si="0"/>
        <v>147.38095238095201</v>
      </c>
      <c r="W15" s="2"/>
    </row>
    <row r="16" spans="1:23" x14ac:dyDescent="0.25">
      <c r="A16" s="4">
        <v>14</v>
      </c>
      <c r="B16" s="5" t="s">
        <v>175</v>
      </c>
      <c r="C16" s="5"/>
      <c r="D16" s="5" t="s">
        <v>176</v>
      </c>
      <c r="E16" s="5" t="s">
        <v>365</v>
      </c>
      <c r="F16" s="5" t="s">
        <v>295</v>
      </c>
      <c r="G16" s="5" t="s">
        <v>363</v>
      </c>
      <c r="H16" s="2">
        <v>7</v>
      </c>
      <c r="I16" s="2">
        <v>8</v>
      </c>
      <c r="J16" s="2">
        <v>44</v>
      </c>
      <c r="K16" s="5">
        <v>20</v>
      </c>
      <c r="L16" s="5">
        <v>15</v>
      </c>
      <c r="M16" s="5">
        <v>5</v>
      </c>
      <c r="N16" s="5">
        <v>4</v>
      </c>
      <c r="O16" s="5" t="s">
        <v>241</v>
      </c>
      <c r="P16" s="5" t="s">
        <v>176</v>
      </c>
      <c r="Q16" s="6">
        <v>85.619047619046995</v>
      </c>
      <c r="R16" s="5">
        <v>10</v>
      </c>
      <c r="S16" s="5">
        <v>33.333333333333002</v>
      </c>
      <c r="T16" s="5">
        <v>28</v>
      </c>
      <c r="U16" s="5">
        <v>14.285714285714</v>
      </c>
      <c r="V16" s="6">
        <f t="shared" si="0"/>
        <v>129.619047619047</v>
      </c>
      <c r="W16" s="2"/>
    </row>
    <row r="17" spans="1:23" x14ac:dyDescent="0.25">
      <c r="A17" s="4">
        <v>15</v>
      </c>
      <c r="B17" s="5" t="s">
        <v>165</v>
      </c>
      <c r="C17" s="5"/>
      <c r="D17" s="5" t="s">
        <v>166</v>
      </c>
      <c r="E17" s="5" t="s">
        <v>366</v>
      </c>
      <c r="F17" s="5" t="s">
        <v>17</v>
      </c>
      <c r="G17" s="5" t="s">
        <v>367</v>
      </c>
      <c r="H17" s="2">
        <v>7</v>
      </c>
      <c r="I17" s="2">
        <v>8</v>
      </c>
      <c r="J17" s="2">
        <v>49</v>
      </c>
      <c r="K17" s="5">
        <v>25</v>
      </c>
      <c r="L17" s="5">
        <v>15</v>
      </c>
      <c r="M17" s="5">
        <v>5</v>
      </c>
      <c r="N17" s="5">
        <v>4</v>
      </c>
      <c r="O17" s="5" t="s">
        <v>244</v>
      </c>
      <c r="P17" s="5" t="s">
        <v>166</v>
      </c>
      <c r="Q17" s="6">
        <v>79.523809523810002</v>
      </c>
      <c r="R17" s="5">
        <v>25</v>
      </c>
      <c r="S17" s="5">
        <v>25</v>
      </c>
      <c r="T17" s="5">
        <v>20</v>
      </c>
      <c r="U17" s="5">
        <v>9.5238095238095006</v>
      </c>
      <c r="V17" s="6">
        <f t="shared" si="0"/>
        <v>128.52380952381</v>
      </c>
      <c r="W17" s="2"/>
    </row>
    <row r="18" spans="1:23" x14ac:dyDescent="0.25">
      <c r="A18" s="4">
        <v>16</v>
      </c>
      <c r="B18" s="5" t="s">
        <v>177</v>
      </c>
      <c r="C18" s="5"/>
      <c r="D18" s="5" t="s">
        <v>178</v>
      </c>
      <c r="E18" s="5" t="s">
        <v>359</v>
      </c>
      <c r="F18" s="5" t="s">
        <v>179</v>
      </c>
      <c r="G18" s="5" t="s">
        <v>361</v>
      </c>
      <c r="H18" s="2">
        <v>8</v>
      </c>
      <c r="I18" s="2">
        <v>8</v>
      </c>
      <c r="J18" s="2">
        <v>44</v>
      </c>
      <c r="K18" s="5">
        <v>30</v>
      </c>
      <c r="L18" s="5">
        <v>5</v>
      </c>
      <c r="M18" s="5">
        <v>5</v>
      </c>
      <c r="N18" s="5">
        <v>4</v>
      </c>
      <c r="O18" s="5" t="s">
        <v>240</v>
      </c>
      <c r="P18" s="5" t="s">
        <v>178</v>
      </c>
      <c r="Q18" s="6">
        <v>47.619047619047002</v>
      </c>
      <c r="R18" s="5">
        <v>5</v>
      </c>
      <c r="S18" s="5">
        <v>8.3333333333333002</v>
      </c>
      <c r="T18" s="5">
        <v>20</v>
      </c>
      <c r="U18" s="5">
        <v>14.285714285714</v>
      </c>
      <c r="V18" s="6">
        <f t="shared" si="0"/>
        <v>91.619047619046995</v>
      </c>
      <c r="W18" s="2"/>
    </row>
    <row r="19" spans="1:23" x14ac:dyDescent="0.25">
      <c r="A19" s="4">
        <v>17</v>
      </c>
      <c r="B19" s="5" t="s">
        <v>188</v>
      </c>
      <c r="C19" s="5"/>
      <c r="D19" s="5" t="s">
        <v>189</v>
      </c>
      <c r="E19" s="5" t="s">
        <v>380</v>
      </c>
      <c r="F19" s="5" t="s">
        <v>49</v>
      </c>
      <c r="G19" s="5" t="s">
        <v>393</v>
      </c>
      <c r="H19" s="2">
        <v>8</v>
      </c>
      <c r="I19" s="2">
        <v>8</v>
      </c>
      <c r="J19" s="2">
        <v>35</v>
      </c>
      <c r="K19" s="5">
        <v>35</v>
      </c>
      <c r="L19" s="5" t="s">
        <v>83</v>
      </c>
      <c r="M19" s="5" t="s">
        <v>83</v>
      </c>
      <c r="N19" s="5">
        <v>0</v>
      </c>
      <c r="O19" s="5" t="s">
        <v>261</v>
      </c>
      <c r="P19" s="5" t="s">
        <v>189</v>
      </c>
      <c r="Q19" s="6">
        <v>33.333333333333002</v>
      </c>
      <c r="R19" s="5">
        <v>25</v>
      </c>
      <c r="S19" s="5">
        <v>8.3333333333333002</v>
      </c>
      <c r="T19" s="5" t="s">
        <v>83</v>
      </c>
      <c r="U19" s="5" t="s">
        <v>83</v>
      </c>
      <c r="V19" s="6">
        <f t="shared" si="0"/>
        <v>68.333333333333002</v>
      </c>
      <c r="W19" s="2"/>
    </row>
    <row r="21" spans="1:23" s="12" customFormat="1" ht="31.5" customHeight="1" x14ac:dyDescent="0.3">
      <c r="A21" s="8"/>
      <c r="D21" s="20" t="s">
        <v>312</v>
      </c>
      <c r="E21" s="20"/>
      <c r="F21" s="20" t="s">
        <v>313</v>
      </c>
      <c r="H21" s="8"/>
      <c r="I21" s="8"/>
      <c r="J21" s="8"/>
      <c r="Q21" s="21"/>
      <c r="V21" s="21"/>
      <c r="W21" s="8"/>
    </row>
    <row r="22" spans="1:23" s="12" customFormat="1" ht="31.5" customHeight="1" x14ac:dyDescent="0.3">
      <c r="A22" s="8"/>
      <c r="D22" s="20" t="s">
        <v>314</v>
      </c>
      <c r="E22" s="20"/>
      <c r="F22" s="20" t="s">
        <v>315</v>
      </c>
      <c r="H22" s="8"/>
      <c r="I22" s="8"/>
      <c r="J22" s="8"/>
      <c r="Q22" s="21"/>
      <c r="V22" s="21"/>
      <c r="W22" s="8"/>
    </row>
  </sheetData>
  <mergeCells count="1">
    <mergeCell ref="A1:W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opLeftCell="A88" zoomScale="85" zoomScaleNormal="85" workbookViewId="0">
      <selection activeCell="X1" sqref="X1:Y1048576"/>
    </sheetView>
  </sheetViews>
  <sheetFormatPr defaultColWidth="9.140625" defaultRowHeight="15" x14ac:dyDescent="0.25"/>
  <cols>
    <col min="1" max="1" width="4.42578125" style="10" customWidth="1"/>
    <col min="2" max="2" width="7.42578125" style="7" customWidth="1"/>
    <col min="3" max="3" width="0" style="7" hidden="1" customWidth="1"/>
    <col min="4" max="4" width="29.85546875" style="7" customWidth="1"/>
    <col min="5" max="5" width="14" style="7" customWidth="1"/>
    <col min="6" max="6" width="23.7109375" style="7" customWidth="1"/>
    <col min="7" max="7" width="25.85546875" style="7" customWidth="1"/>
    <col min="8" max="9" width="5" style="8" customWidth="1"/>
    <col min="10" max="10" width="5.7109375" style="7" customWidth="1"/>
    <col min="11" max="14" width="4.85546875" style="7" hidden="1" customWidth="1"/>
    <col min="15" max="15" width="9.140625" style="7" hidden="1" customWidth="1"/>
    <col min="16" max="16" width="40.85546875" style="7" hidden="1" customWidth="1"/>
    <col min="17" max="17" width="8" style="9" customWidth="1"/>
    <col min="18" max="21" width="4.85546875" style="7" hidden="1" customWidth="1"/>
    <col min="22" max="22" width="8.140625" style="9" customWidth="1"/>
    <col min="23" max="23" width="4.42578125" style="8" customWidth="1"/>
    <col min="24" max="24" width="8.28515625" style="9" customWidth="1"/>
    <col min="25" max="25" width="8.28515625" style="7" customWidth="1"/>
    <col min="26" max="16384" width="9.140625" style="7"/>
  </cols>
  <sheetData>
    <row r="1" spans="1:25" ht="33.75" x14ac:dyDescent="0.5">
      <c r="A1" s="62" t="s">
        <v>310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5" s="16" customFormat="1" ht="48" customHeight="1" x14ac:dyDescent="0.25">
      <c r="A2" s="13" t="s">
        <v>0</v>
      </c>
      <c r="B2" s="13" t="s">
        <v>318</v>
      </c>
      <c r="C2" s="14" t="s">
        <v>2</v>
      </c>
      <c r="D2" s="14" t="s">
        <v>3</v>
      </c>
      <c r="E2" s="14" t="s">
        <v>319</v>
      </c>
      <c r="F2" s="3" t="s">
        <v>316</v>
      </c>
      <c r="G2" s="3" t="s">
        <v>320</v>
      </c>
      <c r="H2" s="13" t="s">
        <v>397</v>
      </c>
      <c r="I2" s="13" t="s">
        <v>317</v>
      </c>
      <c r="J2" s="13" t="s">
        <v>304</v>
      </c>
      <c r="K2" s="13" t="s">
        <v>4</v>
      </c>
      <c r="L2" s="13" t="s">
        <v>5</v>
      </c>
      <c r="M2" s="13" t="s">
        <v>6</v>
      </c>
      <c r="N2" s="13" t="s">
        <v>7</v>
      </c>
      <c r="O2" s="13" t="s">
        <v>1</v>
      </c>
      <c r="P2" s="13" t="s">
        <v>3</v>
      </c>
      <c r="Q2" s="15" t="s">
        <v>305</v>
      </c>
      <c r="R2" s="13" t="s">
        <v>4</v>
      </c>
      <c r="S2" s="13" t="s">
        <v>5</v>
      </c>
      <c r="T2" s="13" t="s">
        <v>6</v>
      </c>
      <c r="U2" s="13" t="s">
        <v>7</v>
      </c>
      <c r="V2" s="15" t="s">
        <v>306</v>
      </c>
      <c r="W2" s="13" t="s">
        <v>396</v>
      </c>
      <c r="X2" s="58" t="s">
        <v>431</v>
      </c>
      <c r="Y2" s="58" t="s">
        <v>432</v>
      </c>
    </row>
    <row r="3" spans="1:25" x14ac:dyDescent="0.25">
      <c r="A3" s="4">
        <v>8</v>
      </c>
      <c r="B3" s="5" t="s">
        <v>37</v>
      </c>
      <c r="C3" s="5"/>
      <c r="D3" s="5" t="s">
        <v>38</v>
      </c>
      <c r="E3" s="5" t="s">
        <v>321</v>
      </c>
      <c r="F3" s="5" t="s">
        <v>36</v>
      </c>
      <c r="G3" s="5" t="s">
        <v>323</v>
      </c>
      <c r="H3" s="2">
        <v>11</v>
      </c>
      <c r="I3" s="2">
        <v>11</v>
      </c>
      <c r="J3" s="5">
        <v>154</v>
      </c>
      <c r="K3" s="5">
        <v>70</v>
      </c>
      <c r="L3" s="5">
        <v>15</v>
      </c>
      <c r="M3" s="5">
        <v>5</v>
      </c>
      <c r="N3" s="5">
        <v>64</v>
      </c>
      <c r="O3" s="5" t="s">
        <v>199</v>
      </c>
      <c r="P3" s="5" t="s">
        <v>38</v>
      </c>
      <c r="Q3" s="6">
        <v>179.61904761905001</v>
      </c>
      <c r="R3" s="5">
        <v>100</v>
      </c>
      <c r="S3" s="5">
        <v>33.333333333333002</v>
      </c>
      <c r="T3" s="5">
        <v>32</v>
      </c>
      <c r="U3" s="5">
        <v>14.285714285714</v>
      </c>
      <c r="V3" s="6">
        <f>J3+Q3</f>
        <v>333.61904761904998</v>
      </c>
      <c r="W3" s="19" t="s">
        <v>309</v>
      </c>
    </row>
    <row r="4" spans="1:25" x14ac:dyDescent="0.25">
      <c r="A4" s="4">
        <v>7</v>
      </c>
      <c r="B4" s="5" t="s">
        <v>34</v>
      </c>
      <c r="C4" s="5"/>
      <c r="D4" s="5" t="s">
        <v>35</v>
      </c>
      <c r="E4" s="5" t="s">
        <v>321</v>
      </c>
      <c r="F4" s="5" t="s">
        <v>36</v>
      </c>
      <c r="G4" s="5" t="s">
        <v>323</v>
      </c>
      <c r="H4" s="2">
        <v>11</v>
      </c>
      <c r="I4" s="2">
        <v>11</v>
      </c>
      <c r="J4" s="5">
        <v>158</v>
      </c>
      <c r="K4" s="5">
        <v>70</v>
      </c>
      <c r="L4" s="5">
        <v>15</v>
      </c>
      <c r="M4" s="5">
        <v>5</v>
      </c>
      <c r="N4" s="5">
        <v>68</v>
      </c>
      <c r="O4" s="5" t="s">
        <v>200</v>
      </c>
      <c r="P4" s="5" t="s">
        <v>35</v>
      </c>
      <c r="Q4" s="6">
        <v>180.38095238094999</v>
      </c>
      <c r="R4" s="5">
        <v>100</v>
      </c>
      <c r="S4" s="5">
        <v>33.333333333333002</v>
      </c>
      <c r="T4" s="5">
        <v>28</v>
      </c>
      <c r="U4" s="5">
        <v>19.047619047619001</v>
      </c>
      <c r="V4" s="6">
        <f>J4+Q4</f>
        <v>338.38095238095002</v>
      </c>
      <c r="W4" s="19" t="s">
        <v>309</v>
      </c>
      <c r="X4" s="9">
        <f>(V3+V4)/2</f>
        <v>336</v>
      </c>
      <c r="Y4" s="7">
        <v>1</v>
      </c>
    </row>
    <row r="5" spans="1:25" x14ac:dyDescent="0.25">
      <c r="A5" s="4"/>
      <c r="B5" s="5"/>
      <c r="C5" s="5"/>
      <c r="D5" s="5"/>
      <c r="E5" s="5"/>
      <c r="F5" s="5"/>
      <c r="G5" s="5"/>
      <c r="H5" s="2"/>
      <c r="I5" s="2"/>
      <c r="J5" s="5"/>
      <c r="K5" s="5"/>
      <c r="L5" s="5"/>
      <c r="M5" s="5"/>
      <c r="N5" s="5"/>
      <c r="O5" s="5"/>
      <c r="P5" s="5"/>
      <c r="Q5" s="6"/>
      <c r="R5" s="5"/>
      <c r="S5" s="5"/>
      <c r="T5" s="5"/>
      <c r="U5" s="5"/>
      <c r="V5" s="6"/>
      <c r="W5" s="19"/>
    </row>
    <row r="6" spans="1:25" x14ac:dyDescent="0.25">
      <c r="A6" s="4">
        <v>5</v>
      </c>
      <c r="B6" s="5" t="s">
        <v>131</v>
      </c>
      <c r="C6" s="5"/>
      <c r="D6" s="5" t="s">
        <v>132</v>
      </c>
      <c r="E6" s="5" t="s">
        <v>322</v>
      </c>
      <c r="F6" s="5" t="s">
        <v>282</v>
      </c>
      <c r="G6" s="5" t="s">
        <v>324</v>
      </c>
      <c r="H6" s="2">
        <v>8</v>
      </c>
      <c r="I6" s="2">
        <v>8</v>
      </c>
      <c r="J6" s="5">
        <v>69</v>
      </c>
      <c r="K6" s="5">
        <v>55</v>
      </c>
      <c r="L6" s="5">
        <v>10</v>
      </c>
      <c r="M6" s="5">
        <v>0</v>
      </c>
      <c r="N6" s="5">
        <v>4</v>
      </c>
      <c r="O6" s="5" t="s">
        <v>201</v>
      </c>
      <c r="P6" s="5" t="s">
        <v>132</v>
      </c>
      <c r="Q6" s="6">
        <v>182.95238095238</v>
      </c>
      <c r="R6" s="5">
        <v>100</v>
      </c>
      <c r="S6" s="5">
        <v>16.666666666666998</v>
      </c>
      <c r="T6" s="5">
        <v>52</v>
      </c>
      <c r="U6" s="5">
        <v>14.285714285714</v>
      </c>
      <c r="V6" s="6">
        <f>J6+Q6</f>
        <v>251.95238095238</v>
      </c>
      <c r="W6" s="18" t="s">
        <v>308</v>
      </c>
    </row>
    <row r="7" spans="1:25" x14ac:dyDescent="0.25">
      <c r="A7" s="4">
        <v>4</v>
      </c>
      <c r="B7" s="5" t="s">
        <v>84</v>
      </c>
      <c r="C7" s="5"/>
      <c r="D7" s="5" t="s">
        <v>85</v>
      </c>
      <c r="E7" s="5" t="s">
        <v>322</v>
      </c>
      <c r="F7" s="5" t="s">
        <v>282</v>
      </c>
      <c r="G7" s="5" t="s">
        <v>325</v>
      </c>
      <c r="H7" s="2">
        <v>8</v>
      </c>
      <c r="I7" s="2">
        <v>8</v>
      </c>
      <c r="J7" s="5">
        <v>102</v>
      </c>
      <c r="K7" s="5">
        <v>70</v>
      </c>
      <c r="L7" s="5">
        <v>15</v>
      </c>
      <c r="M7" s="5">
        <v>5</v>
      </c>
      <c r="N7" s="5">
        <v>12</v>
      </c>
      <c r="O7" s="5" t="s">
        <v>202</v>
      </c>
      <c r="P7" s="5" t="s">
        <v>85</v>
      </c>
      <c r="Q7" s="6">
        <v>150.95238095238</v>
      </c>
      <c r="R7" s="5">
        <v>100</v>
      </c>
      <c r="S7" s="5">
        <v>16.666666666666998</v>
      </c>
      <c r="T7" s="5">
        <v>20</v>
      </c>
      <c r="U7" s="5">
        <v>14.285714285714</v>
      </c>
      <c r="V7" s="6">
        <f>J7+Q7</f>
        <v>252.95238095238</v>
      </c>
      <c r="W7" s="18" t="s">
        <v>308</v>
      </c>
      <c r="X7" s="9">
        <f>(V6+V7)/2</f>
        <v>252.45238095238</v>
      </c>
      <c r="Y7" s="7">
        <v>3</v>
      </c>
    </row>
    <row r="8" spans="1:25" x14ac:dyDescent="0.25">
      <c r="A8" s="4"/>
      <c r="B8" s="5"/>
      <c r="C8" s="5"/>
      <c r="D8" s="5"/>
      <c r="E8" s="5"/>
      <c r="F8" s="5"/>
      <c r="G8" s="5"/>
      <c r="H8" s="2"/>
      <c r="I8" s="2"/>
      <c r="J8" s="5"/>
      <c r="K8" s="5"/>
      <c r="L8" s="5"/>
      <c r="M8" s="5"/>
      <c r="N8" s="5"/>
      <c r="O8" s="5"/>
      <c r="P8" s="5"/>
      <c r="Q8" s="6"/>
      <c r="R8" s="5"/>
      <c r="S8" s="5"/>
      <c r="T8" s="5"/>
      <c r="U8" s="5"/>
      <c r="V8" s="6"/>
      <c r="W8" s="18"/>
    </row>
    <row r="9" spans="1:25" x14ac:dyDescent="0.25">
      <c r="A9" s="4">
        <v>3</v>
      </c>
      <c r="B9" s="5" t="s">
        <v>24</v>
      </c>
      <c r="C9" s="5"/>
      <c r="D9" s="5" t="s">
        <v>25</v>
      </c>
      <c r="E9" s="5" t="s">
        <v>330</v>
      </c>
      <c r="F9" s="5" t="s">
        <v>26</v>
      </c>
      <c r="G9" s="5" t="s">
        <v>328</v>
      </c>
      <c r="H9" s="2">
        <v>11</v>
      </c>
      <c r="I9" s="2">
        <v>11</v>
      </c>
      <c r="J9" s="5">
        <v>179</v>
      </c>
      <c r="K9" s="5">
        <v>75</v>
      </c>
      <c r="L9" s="5">
        <v>15</v>
      </c>
      <c r="M9" s="5">
        <v>5</v>
      </c>
      <c r="N9" s="5">
        <v>84</v>
      </c>
      <c r="O9" s="5" t="s">
        <v>203</v>
      </c>
      <c r="P9" s="5" t="s">
        <v>25</v>
      </c>
      <c r="Q9" s="6">
        <v>219.95238095238</v>
      </c>
      <c r="R9" s="5">
        <v>100</v>
      </c>
      <c r="S9" s="5">
        <v>41.666666666666998</v>
      </c>
      <c r="T9" s="5">
        <v>64</v>
      </c>
      <c r="U9" s="5">
        <v>14.285714285714</v>
      </c>
      <c r="V9" s="6">
        <f>J9+Q9</f>
        <v>398.95238095238</v>
      </c>
      <c r="W9" s="18" t="s">
        <v>308</v>
      </c>
    </row>
    <row r="10" spans="1:25" x14ac:dyDescent="0.25">
      <c r="A10" s="4">
        <v>16</v>
      </c>
      <c r="B10" s="5" t="s">
        <v>122</v>
      </c>
      <c r="C10" s="5"/>
      <c r="D10" s="5" t="s">
        <v>123</v>
      </c>
      <c r="E10" s="5" t="s">
        <v>330</v>
      </c>
      <c r="F10" s="5" t="s">
        <v>62</v>
      </c>
      <c r="G10" s="5" t="s">
        <v>329</v>
      </c>
      <c r="H10" s="2">
        <v>11</v>
      </c>
      <c r="I10" s="2">
        <v>11</v>
      </c>
      <c r="J10" s="5">
        <v>77</v>
      </c>
      <c r="K10" s="5">
        <v>55</v>
      </c>
      <c r="L10" s="5">
        <v>5</v>
      </c>
      <c r="M10" s="5">
        <v>5</v>
      </c>
      <c r="N10" s="5">
        <v>12</v>
      </c>
      <c r="O10" s="5" t="s">
        <v>204</v>
      </c>
      <c r="P10" s="5" t="s">
        <v>123</v>
      </c>
      <c r="Q10" s="6">
        <v>163.71428571429001</v>
      </c>
      <c r="R10" s="5">
        <v>100</v>
      </c>
      <c r="S10" s="5">
        <v>16.666666666666998</v>
      </c>
      <c r="T10" s="5">
        <v>28</v>
      </c>
      <c r="U10" s="5">
        <v>19.047619047619001</v>
      </c>
      <c r="V10" s="6">
        <f>J10+Q10</f>
        <v>240.71428571429001</v>
      </c>
      <c r="W10" s="2"/>
    </row>
    <row r="11" spans="1:25" x14ac:dyDescent="0.25">
      <c r="A11" s="4">
        <v>8</v>
      </c>
      <c r="B11" s="5" t="s">
        <v>75</v>
      </c>
      <c r="C11" s="5"/>
      <c r="D11" s="5" t="s">
        <v>76</v>
      </c>
      <c r="E11" s="5" t="s">
        <v>330</v>
      </c>
      <c r="F11" s="5" t="s">
        <v>62</v>
      </c>
      <c r="G11" s="5" t="s">
        <v>329</v>
      </c>
      <c r="H11" s="2">
        <v>10</v>
      </c>
      <c r="I11" s="2">
        <v>10</v>
      </c>
      <c r="J11" s="5">
        <v>113</v>
      </c>
      <c r="K11" s="5">
        <v>85</v>
      </c>
      <c r="L11" s="5">
        <v>15</v>
      </c>
      <c r="M11" s="5">
        <v>5</v>
      </c>
      <c r="N11" s="5">
        <v>8</v>
      </c>
      <c r="O11" s="5" t="s">
        <v>205</v>
      </c>
      <c r="P11" s="5" t="s">
        <v>76</v>
      </c>
      <c r="Q11" s="6">
        <v>184.38095238094999</v>
      </c>
      <c r="R11" s="5">
        <v>100</v>
      </c>
      <c r="S11" s="5">
        <v>33.333333333333002</v>
      </c>
      <c r="T11" s="5">
        <v>32</v>
      </c>
      <c r="U11" s="5">
        <v>19.047619047619001</v>
      </c>
      <c r="V11" s="6">
        <f>J11+Q11</f>
        <v>297.38095238095002</v>
      </c>
      <c r="W11" s="19" t="s">
        <v>309</v>
      </c>
    </row>
    <row r="12" spans="1:25" x14ac:dyDescent="0.25">
      <c r="A12" s="4">
        <v>1</v>
      </c>
      <c r="B12" s="5" t="s">
        <v>60</v>
      </c>
      <c r="C12" s="5"/>
      <c r="D12" s="5" t="s">
        <v>61</v>
      </c>
      <c r="E12" s="5" t="s">
        <v>330</v>
      </c>
      <c r="F12" s="5" t="s">
        <v>62</v>
      </c>
      <c r="G12" s="5" t="s">
        <v>329</v>
      </c>
      <c r="H12" s="2">
        <v>8</v>
      </c>
      <c r="I12" s="2">
        <v>8</v>
      </c>
      <c r="J12" s="5">
        <v>129</v>
      </c>
      <c r="K12" s="5">
        <v>100</v>
      </c>
      <c r="L12" s="5">
        <v>15</v>
      </c>
      <c r="M12" s="5">
        <v>10</v>
      </c>
      <c r="N12" s="5">
        <v>4</v>
      </c>
      <c r="O12" s="5" t="s">
        <v>206</v>
      </c>
      <c r="P12" s="5" t="s">
        <v>61</v>
      </c>
      <c r="Q12" s="6">
        <v>183.61904761905001</v>
      </c>
      <c r="R12" s="5">
        <v>100</v>
      </c>
      <c r="S12" s="5">
        <v>33.333333333333002</v>
      </c>
      <c r="T12" s="5">
        <v>36</v>
      </c>
      <c r="U12" s="5">
        <v>14.285714285714</v>
      </c>
      <c r="V12" s="6">
        <f>J12+Q12</f>
        <v>312.61904761904998</v>
      </c>
      <c r="W12" s="17" t="s">
        <v>307</v>
      </c>
    </row>
    <row r="13" spans="1:25" x14ac:dyDescent="0.25">
      <c r="A13" s="4">
        <v>9</v>
      </c>
      <c r="B13" s="5" t="s">
        <v>137</v>
      </c>
      <c r="C13" s="5"/>
      <c r="D13" s="5" t="s">
        <v>138</v>
      </c>
      <c r="E13" s="5" t="s">
        <v>330</v>
      </c>
      <c r="F13" s="5" t="s">
        <v>62</v>
      </c>
      <c r="G13" s="5" t="s">
        <v>329</v>
      </c>
      <c r="H13" s="2">
        <v>7</v>
      </c>
      <c r="I13" s="2">
        <v>8</v>
      </c>
      <c r="J13" s="5">
        <v>63</v>
      </c>
      <c r="K13" s="5">
        <v>45</v>
      </c>
      <c r="L13" s="5">
        <v>5</v>
      </c>
      <c r="M13" s="5">
        <v>5</v>
      </c>
      <c r="N13" s="5">
        <v>8</v>
      </c>
      <c r="O13" s="5" t="s">
        <v>207</v>
      </c>
      <c r="P13" s="5" t="s">
        <v>138</v>
      </c>
      <c r="Q13" s="6">
        <v>169.85714285713999</v>
      </c>
      <c r="R13" s="5">
        <v>100</v>
      </c>
      <c r="S13" s="5">
        <v>8.3333333333333002</v>
      </c>
      <c r="T13" s="5">
        <v>52</v>
      </c>
      <c r="U13" s="5">
        <v>9.5238095238095006</v>
      </c>
      <c r="V13" s="6">
        <f>J13+Q13</f>
        <v>232.85714285713999</v>
      </c>
      <c r="W13" s="19" t="s">
        <v>309</v>
      </c>
      <c r="X13" s="9">
        <f>SUM(V9:V13)/5</f>
        <v>296.50476190476201</v>
      </c>
      <c r="Y13" s="7">
        <f>(3+1+1+5)/5</f>
        <v>2</v>
      </c>
    </row>
    <row r="14" spans="1:25" x14ac:dyDescent="0.25">
      <c r="A14" s="4"/>
      <c r="B14" s="5"/>
      <c r="C14" s="5"/>
      <c r="D14" s="5"/>
      <c r="E14" s="5"/>
      <c r="F14" s="5"/>
      <c r="G14" s="5"/>
      <c r="H14" s="2"/>
      <c r="I14" s="2"/>
      <c r="J14" s="5"/>
      <c r="K14" s="5"/>
      <c r="L14" s="5"/>
      <c r="M14" s="5"/>
      <c r="N14" s="5"/>
      <c r="O14" s="5"/>
      <c r="P14" s="5"/>
      <c r="Q14" s="6"/>
      <c r="R14" s="5"/>
      <c r="S14" s="5"/>
      <c r="T14" s="5"/>
      <c r="U14" s="5"/>
      <c r="V14" s="6"/>
      <c r="W14" s="19"/>
    </row>
    <row r="15" spans="1:25" x14ac:dyDescent="0.25">
      <c r="A15" s="4">
        <v>11</v>
      </c>
      <c r="B15" s="5" t="s">
        <v>94</v>
      </c>
      <c r="C15" s="5"/>
      <c r="D15" s="5" t="s">
        <v>95</v>
      </c>
      <c r="E15" s="5" t="s">
        <v>327</v>
      </c>
      <c r="F15" s="5" t="s">
        <v>283</v>
      </c>
      <c r="G15" s="5" t="s">
        <v>326</v>
      </c>
      <c r="H15" s="2">
        <v>9</v>
      </c>
      <c r="I15" s="2">
        <v>9</v>
      </c>
      <c r="J15" s="5">
        <v>98</v>
      </c>
      <c r="K15" s="5">
        <v>70</v>
      </c>
      <c r="L15" s="5">
        <v>15</v>
      </c>
      <c r="M15" s="5">
        <v>5</v>
      </c>
      <c r="N15" s="5">
        <v>8</v>
      </c>
      <c r="O15" s="5" t="s">
        <v>208</v>
      </c>
      <c r="P15" s="5" t="s">
        <v>95</v>
      </c>
      <c r="Q15" s="6">
        <v>146.61904761905001</v>
      </c>
      <c r="R15" s="5">
        <v>100</v>
      </c>
      <c r="S15" s="5">
        <v>8.3333333333333002</v>
      </c>
      <c r="T15" s="5">
        <v>24</v>
      </c>
      <c r="U15" s="5">
        <v>14.285714285714</v>
      </c>
      <c r="V15" s="6">
        <f>J15+Q15</f>
        <v>244.61904761905001</v>
      </c>
      <c r="W15" s="19" t="s">
        <v>309</v>
      </c>
      <c r="X15" s="9">
        <f>V15</f>
        <v>244.61904761905001</v>
      </c>
      <c r="Y15" s="7">
        <v>1</v>
      </c>
    </row>
    <row r="16" spans="1:25" x14ac:dyDescent="0.25">
      <c r="A16" s="4"/>
      <c r="B16" s="5"/>
      <c r="C16" s="5"/>
      <c r="D16" s="5"/>
      <c r="E16" s="5"/>
      <c r="F16" s="5"/>
      <c r="G16" s="5"/>
      <c r="H16" s="2"/>
      <c r="I16" s="2"/>
      <c r="J16" s="5"/>
      <c r="K16" s="5"/>
      <c r="L16" s="5"/>
      <c r="M16" s="5"/>
      <c r="N16" s="5"/>
      <c r="O16" s="5"/>
      <c r="P16" s="5"/>
      <c r="Q16" s="6"/>
      <c r="R16" s="5"/>
      <c r="S16" s="5"/>
      <c r="T16" s="5"/>
      <c r="U16" s="5"/>
      <c r="V16" s="6"/>
      <c r="W16" s="19"/>
    </row>
    <row r="17" spans="1:25" x14ac:dyDescent="0.25">
      <c r="A17" s="4">
        <v>15</v>
      </c>
      <c r="B17" s="5" t="s">
        <v>141</v>
      </c>
      <c r="C17" s="5"/>
      <c r="D17" s="5" t="s">
        <v>142</v>
      </c>
      <c r="E17" s="5" t="s">
        <v>333</v>
      </c>
      <c r="F17" s="5" t="s">
        <v>284</v>
      </c>
      <c r="G17" s="5" t="s">
        <v>331</v>
      </c>
      <c r="H17" s="2">
        <v>9</v>
      </c>
      <c r="I17" s="2">
        <v>9</v>
      </c>
      <c r="J17" s="5">
        <v>61</v>
      </c>
      <c r="K17" s="5">
        <v>30</v>
      </c>
      <c r="L17" s="5">
        <v>15</v>
      </c>
      <c r="M17" s="5">
        <v>0</v>
      </c>
      <c r="N17" s="5">
        <v>16</v>
      </c>
      <c r="O17" s="5" t="s">
        <v>209</v>
      </c>
      <c r="P17" s="5" t="s">
        <v>142</v>
      </c>
      <c r="Q17" s="6">
        <v>55.619047619047002</v>
      </c>
      <c r="R17" s="5">
        <v>5</v>
      </c>
      <c r="S17" s="5">
        <v>8.3333333333333002</v>
      </c>
      <c r="T17" s="5">
        <v>28</v>
      </c>
      <c r="U17" s="5">
        <v>14.285714285714</v>
      </c>
      <c r="V17" s="6">
        <f>J17+Q17</f>
        <v>116.619047619047</v>
      </c>
      <c r="W17" s="2"/>
    </row>
    <row r="18" spans="1:25" x14ac:dyDescent="0.25">
      <c r="A18" s="4">
        <v>18</v>
      </c>
      <c r="B18" s="5" t="s">
        <v>182</v>
      </c>
      <c r="C18" s="5"/>
      <c r="D18" s="5" t="s">
        <v>183</v>
      </c>
      <c r="E18" s="5" t="s">
        <v>334</v>
      </c>
      <c r="F18" s="5" t="s">
        <v>285</v>
      </c>
      <c r="G18" s="5" t="s">
        <v>332</v>
      </c>
      <c r="H18" s="2">
        <v>10</v>
      </c>
      <c r="I18" s="2">
        <v>10</v>
      </c>
      <c r="J18" s="5">
        <v>39</v>
      </c>
      <c r="K18" s="5">
        <v>20</v>
      </c>
      <c r="L18" s="5">
        <v>15</v>
      </c>
      <c r="M18" s="5">
        <v>0</v>
      </c>
      <c r="N18" s="5">
        <v>4</v>
      </c>
      <c r="O18" s="5" t="s">
        <v>210</v>
      </c>
      <c r="P18" s="5" t="s">
        <v>183</v>
      </c>
      <c r="Q18" s="6">
        <v>145.85714285713999</v>
      </c>
      <c r="R18" s="5">
        <v>100</v>
      </c>
      <c r="S18" s="5">
        <v>8.3333333333333002</v>
      </c>
      <c r="T18" s="5">
        <v>28</v>
      </c>
      <c r="U18" s="5">
        <v>9.5238095238095006</v>
      </c>
      <c r="V18" s="6">
        <f>J18+Q18</f>
        <v>184.85714285713999</v>
      </c>
      <c r="W18" s="2"/>
      <c r="X18" s="9">
        <f>(V17+V18)/2</f>
        <v>150.73809523809348</v>
      </c>
      <c r="Y18" s="7">
        <v>0</v>
      </c>
    </row>
    <row r="19" spans="1:25" x14ac:dyDescent="0.25">
      <c r="A19" s="4"/>
      <c r="B19" s="5"/>
      <c r="C19" s="5"/>
      <c r="D19" s="5"/>
      <c r="E19" s="5"/>
      <c r="F19" s="5"/>
      <c r="G19" s="5"/>
      <c r="H19" s="2"/>
      <c r="I19" s="2"/>
      <c r="J19" s="5"/>
      <c r="K19" s="5"/>
      <c r="L19" s="5"/>
      <c r="M19" s="5"/>
      <c r="N19" s="5"/>
      <c r="O19" s="5"/>
      <c r="P19" s="5"/>
      <c r="Q19" s="6"/>
      <c r="R19" s="5"/>
      <c r="S19" s="5"/>
      <c r="T19" s="5"/>
      <c r="U19" s="5"/>
      <c r="V19" s="6"/>
      <c r="W19" s="2"/>
    </row>
    <row r="20" spans="1:25" x14ac:dyDescent="0.25">
      <c r="A20" s="4">
        <v>16</v>
      </c>
      <c r="B20" s="5" t="s">
        <v>158</v>
      </c>
      <c r="C20" s="5"/>
      <c r="D20" s="5" t="s">
        <v>159</v>
      </c>
      <c r="E20" s="5" t="s">
        <v>336</v>
      </c>
      <c r="F20" s="5" t="s">
        <v>160</v>
      </c>
      <c r="G20" s="5" t="s">
        <v>337</v>
      </c>
      <c r="H20" s="2">
        <v>10</v>
      </c>
      <c r="I20" s="2">
        <v>10</v>
      </c>
      <c r="J20" s="5">
        <v>54</v>
      </c>
      <c r="K20" s="5">
        <v>30</v>
      </c>
      <c r="L20" s="5">
        <v>15</v>
      </c>
      <c r="M20" s="5">
        <v>5</v>
      </c>
      <c r="N20" s="5">
        <v>4</v>
      </c>
      <c r="O20" s="5" t="s">
        <v>211</v>
      </c>
      <c r="P20" s="5" t="s">
        <v>159</v>
      </c>
      <c r="Q20" s="6">
        <v>162.85714285713999</v>
      </c>
      <c r="R20" s="5">
        <v>100</v>
      </c>
      <c r="S20" s="5">
        <v>33.333333333333002</v>
      </c>
      <c r="T20" s="5">
        <v>20</v>
      </c>
      <c r="U20" s="5">
        <v>9.5238095238095006</v>
      </c>
      <c r="V20" s="6">
        <f>J20+Q20</f>
        <v>216.85714285713999</v>
      </c>
      <c r="W20" s="2"/>
    </row>
    <row r="21" spans="1:25" x14ac:dyDescent="0.25">
      <c r="A21" s="4">
        <v>19</v>
      </c>
      <c r="B21" s="5" t="s">
        <v>170</v>
      </c>
      <c r="C21" s="5"/>
      <c r="D21" s="5" t="s">
        <v>171</v>
      </c>
      <c r="E21" s="5" t="s">
        <v>336</v>
      </c>
      <c r="F21" s="5" t="s">
        <v>172</v>
      </c>
      <c r="G21" s="5" t="s">
        <v>338</v>
      </c>
      <c r="H21" s="2">
        <v>11</v>
      </c>
      <c r="I21" s="2">
        <v>11</v>
      </c>
      <c r="J21" s="5">
        <v>47</v>
      </c>
      <c r="K21" s="5">
        <v>25</v>
      </c>
      <c r="L21" s="5">
        <v>5</v>
      </c>
      <c r="M21" s="5">
        <v>5</v>
      </c>
      <c r="N21" s="5">
        <v>12</v>
      </c>
      <c r="O21" s="5" t="s">
        <v>212</v>
      </c>
      <c r="P21" s="5" t="s">
        <v>171</v>
      </c>
      <c r="Q21" s="6">
        <v>61.619047619047002</v>
      </c>
      <c r="R21" s="5">
        <v>15</v>
      </c>
      <c r="S21" s="5">
        <v>8.3333333333333002</v>
      </c>
      <c r="T21" s="5">
        <v>24</v>
      </c>
      <c r="U21" s="5">
        <v>14.285714285714</v>
      </c>
      <c r="V21" s="6">
        <f>J21+Q21</f>
        <v>108.619047619047</v>
      </c>
      <c r="W21" s="2"/>
    </row>
    <row r="22" spans="1:25" x14ac:dyDescent="0.25">
      <c r="A22" s="4">
        <v>20</v>
      </c>
      <c r="B22" s="5" t="s">
        <v>194</v>
      </c>
      <c r="C22" s="5"/>
      <c r="D22" s="5" t="s">
        <v>195</v>
      </c>
      <c r="E22" s="5" t="s">
        <v>336</v>
      </c>
      <c r="F22" s="5" t="s">
        <v>286</v>
      </c>
      <c r="G22" s="5" t="s">
        <v>339</v>
      </c>
      <c r="H22" s="2">
        <v>9</v>
      </c>
      <c r="I22" s="2">
        <v>9</v>
      </c>
      <c r="J22" s="5">
        <v>29</v>
      </c>
      <c r="K22" s="5">
        <v>20</v>
      </c>
      <c r="L22" s="5">
        <v>5</v>
      </c>
      <c r="M22" s="5">
        <v>0</v>
      </c>
      <c r="N22" s="5">
        <v>4</v>
      </c>
      <c r="O22" s="5" t="s">
        <v>213</v>
      </c>
      <c r="P22" s="5" t="s">
        <v>195</v>
      </c>
      <c r="Q22" s="6">
        <v>38.857142857143003</v>
      </c>
      <c r="R22" s="5">
        <v>5</v>
      </c>
      <c r="S22" s="5">
        <v>8.3333333333333002</v>
      </c>
      <c r="T22" s="5">
        <v>16</v>
      </c>
      <c r="U22" s="5">
        <v>9.5238095238095006</v>
      </c>
      <c r="V22" s="6">
        <f>J22+Q22</f>
        <v>67.857142857143003</v>
      </c>
      <c r="W22" s="2"/>
      <c r="X22" s="9">
        <f>(V20+V21+V22)/3</f>
        <v>131.11111111110998</v>
      </c>
      <c r="Y22" s="7">
        <v>0</v>
      </c>
    </row>
    <row r="23" spans="1:25" x14ac:dyDescent="0.25">
      <c r="A23" s="4"/>
      <c r="B23" s="5"/>
      <c r="C23" s="5"/>
      <c r="D23" s="5"/>
      <c r="E23" s="5"/>
      <c r="F23" s="5"/>
      <c r="G23" s="5"/>
      <c r="H23" s="2"/>
      <c r="I23" s="2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  <c r="U23" s="5"/>
      <c r="V23" s="6"/>
      <c r="W23" s="2"/>
    </row>
    <row r="24" spans="1:25" x14ac:dyDescent="0.25">
      <c r="A24" s="4">
        <v>3</v>
      </c>
      <c r="B24" s="5" t="s">
        <v>27</v>
      </c>
      <c r="C24" s="5"/>
      <c r="D24" s="5" t="s">
        <v>28</v>
      </c>
      <c r="E24" s="5" t="s">
        <v>340</v>
      </c>
      <c r="F24" s="5" t="s">
        <v>287</v>
      </c>
      <c r="G24" s="5" t="s">
        <v>341</v>
      </c>
      <c r="H24" s="2">
        <v>10</v>
      </c>
      <c r="I24" s="2">
        <v>10</v>
      </c>
      <c r="J24" s="5">
        <v>175</v>
      </c>
      <c r="K24" s="5">
        <v>80</v>
      </c>
      <c r="L24" s="5">
        <v>50</v>
      </c>
      <c r="M24" s="5">
        <v>5</v>
      </c>
      <c r="N24" s="5">
        <v>40</v>
      </c>
      <c r="O24" s="5" t="s">
        <v>214</v>
      </c>
      <c r="P24" s="5" t="s">
        <v>28</v>
      </c>
      <c r="Q24" s="6">
        <v>205.14285714286001</v>
      </c>
      <c r="R24" s="5">
        <v>100</v>
      </c>
      <c r="S24" s="5">
        <v>33.333333333333002</v>
      </c>
      <c r="T24" s="5">
        <v>48</v>
      </c>
      <c r="U24" s="5">
        <v>23.809523809523998</v>
      </c>
      <c r="V24" s="6">
        <f>J24+Q24</f>
        <v>380.14285714286001</v>
      </c>
      <c r="W24" s="18" t="s">
        <v>308</v>
      </c>
    </row>
    <row r="25" spans="1:25" x14ac:dyDescent="0.25">
      <c r="A25" s="4">
        <v>9</v>
      </c>
      <c r="B25" s="5" t="s">
        <v>42</v>
      </c>
      <c r="C25" s="5"/>
      <c r="D25" s="5" t="s">
        <v>43</v>
      </c>
      <c r="E25" s="5" t="s">
        <v>340</v>
      </c>
      <c r="F25" s="5" t="s">
        <v>288</v>
      </c>
      <c r="G25" s="5" t="s">
        <v>341</v>
      </c>
      <c r="H25" s="2">
        <v>10</v>
      </c>
      <c r="I25" s="2">
        <v>10</v>
      </c>
      <c r="J25" s="5">
        <v>146</v>
      </c>
      <c r="K25" s="5">
        <v>90</v>
      </c>
      <c r="L25" s="5">
        <v>15</v>
      </c>
      <c r="M25" s="5">
        <v>5</v>
      </c>
      <c r="N25" s="5">
        <v>36</v>
      </c>
      <c r="O25" s="5" t="s">
        <v>215</v>
      </c>
      <c r="P25" s="5" t="s">
        <v>43</v>
      </c>
      <c r="Q25" s="6">
        <v>150.52380952381</v>
      </c>
      <c r="R25" s="5">
        <v>100</v>
      </c>
      <c r="S25" s="5">
        <v>25</v>
      </c>
      <c r="T25" s="5">
        <v>16</v>
      </c>
      <c r="U25" s="5">
        <v>9.5238095238095006</v>
      </c>
      <c r="V25" s="6">
        <f>J25+Q25</f>
        <v>296.52380952380997</v>
      </c>
      <c r="W25" s="19" t="s">
        <v>309</v>
      </c>
      <c r="X25" s="9">
        <f>(V24+V25)/2</f>
        <v>338.33333333333496</v>
      </c>
      <c r="Y25" s="7">
        <f>(3+1)/2</f>
        <v>2</v>
      </c>
    </row>
    <row r="26" spans="1:25" x14ac:dyDescent="0.25">
      <c r="A26" s="4"/>
      <c r="B26" s="5"/>
      <c r="C26" s="5"/>
      <c r="D26" s="5"/>
      <c r="E26" s="5"/>
      <c r="F26" s="5"/>
      <c r="G26" s="5"/>
      <c r="H26" s="2"/>
      <c r="I26" s="2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  <c r="U26" s="5"/>
      <c r="V26" s="6"/>
      <c r="W26" s="19"/>
    </row>
    <row r="27" spans="1:25" x14ac:dyDescent="0.25">
      <c r="A27" s="4">
        <v>1</v>
      </c>
      <c r="B27" s="5" t="s">
        <v>8</v>
      </c>
      <c r="C27" s="5"/>
      <c r="D27" s="5" t="s">
        <v>9</v>
      </c>
      <c r="E27" s="5" t="s">
        <v>342</v>
      </c>
      <c r="F27" s="5" t="s">
        <v>289</v>
      </c>
      <c r="G27" s="5" t="s">
        <v>343</v>
      </c>
      <c r="H27" s="2">
        <v>9</v>
      </c>
      <c r="I27" s="2">
        <v>9</v>
      </c>
      <c r="J27" s="5">
        <v>400</v>
      </c>
      <c r="K27" s="5">
        <v>100</v>
      </c>
      <c r="L27" s="5">
        <v>100</v>
      </c>
      <c r="M27" s="5">
        <v>100</v>
      </c>
      <c r="N27" s="5">
        <v>100</v>
      </c>
      <c r="O27" s="5" t="s">
        <v>216</v>
      </c>
      <c r="P27" s="5" t="s">
        <v>217</v>
      </c>
      <c r="Q27" s="6">
        <v>400</v>
      </c>
      <c r="R27" s="5">
        <v>100</v>
      </c>
      <c r="S27" s="5">
        <v>100</v>
      </c>
      <c r="T27" s="5">
        <v>100</v>
      </c>
      <c r="U27" s="5">
        <v>100</v>
      </c>
      <c r="V27" s="6">
        <f>J27+Q27</f>
        <v>800</v>
      </c>
      <c r="W27" s="17" t="s">
        <v>307</v>
      </c>
    </row>
    <row r="28" spans="1:25" x14ac:dyDescent="0.25">
      <c r="A28" s="4">
        <v>15</v>
      </c>
      <c r="B28" s="5" t="s">
        <v>92</v>
      </c>
      <c r="C28" s="5"/>
      <c r="D28" s="5" t="s">
        <v>93</v>
      </c>
      <c r="E28" s="5" t="s">
        <v>342</v>
      </c>
      <c r="F28" s="5" t="s">
        <v>289</v>
      </c>
      <c r="G28" s="5" t="s">
        <v>343</v>
      </c>
      <c r="H28" s="2">
        <v>10</v>
      </c>
      <c r="I28" s="2">
        <v>10</v>
      </c>
      <c r="J28" s="5">
        <v>101</v>
      </c>
      <c r="K28" s="5">
        <v>35</v>
      </c>
      <c r="L28" s="5">
        <v>25</v>
      </c>
      <c r="M28" s="5">
        <v>5</v>
      </c>
      <c r="N28" s="5">
        <v>36</v>
      </c>
      <c r="O28" s="5" t="s">
        <v>218</v>
      </c>
      <c r="P28" s="5" t="s">
        <v>93</v>
      </c>
      <c r="Q28" s="6">
        <v>150.61904761905001</v>
      </c>
      <c r="R28" s="5">
        <v>100</v>
      </c>
      <c r="S28" s="5">
        <v>8.3333333333333002</v>
      </c>
      <c r="T28" s="5">
        <v>28</v>
      </c>
      <c r="U28" s="5">
        <v>14.285714285714</v>
      </c>
      <c r="V28" s="6">
        <f>J28+Q28</f>
        <v>251.61904761905001</v>
      </c>
      <c r="W28" s="2"/>
    </row>
    <row r="29" spans="1:25" x14ac:dyDescent="0.25">
      <c r="A29" s="4">
        <v>15</v>
      </c>
      <c r="B29" s="5" t="s">
        <v>81</v>
      </c>
      <c r="C29" s="5"/>
      <c r="D29" s="5" t="s">
        <v>82</v>
      </c>
      <c r="E29" s="5" t="s">
        <v>342</v>
      </c>
      <c r="F29" s="5" t="s">
        <v>289</v>
      </c>
      <c r="G29" s="5" t="s">
        <v>343</v>
      </c>
      <c r="H29" s="2">
        <v>11</v>
      </c>
      <c r="I29" s="2">
        <v>11</v>
      </c>
      <c r="J29" s="5">
        <v>103</v>
      </c>
      <c r="K29" s="5">
        <v>35</v>
      </c>
      <c r="L29" s="5" t="s">
        <v>83</v>
      </c>
      <c r="M29" s="5" t="s">
        <v>83</v>
      </c>
      <c r="N29" s="5">
        <v>68</v>
      </c>
      <c r="O29" s="5" t="s">
        <v>219</v>
      </c>
      <c r="P29" s="5" t="s">
        <v>82</v>
      </c>
      <c r="Q29" s="6">
        <v>158.61904761905001</v>
      </c>
      <c r="R29" s="5">
        <v>100</v>
      </c>
      <c r="S29" s="5">
        <v>8.3333333333333002</v>
      </c>
      <c r="T29" s="5">
        <v>36</v>
      </c>
      <c r="U29" s="5">
        <v>14.285714285714</v>
      </c>
      <c r="V29" s="6">
        <f>J29+Q29</f>
        <v>261.61904761904998</v>
      </c>
      <c r="W29" s="2"/>
    </row>
    <row r="30" spans="1:25" x14ac:dyDescent="0.25">
      <c r="A30" s="4">
        <v>12</v>
      </c>
      <c r="B30" s="5" t="s">
        <v>186</v>
      </c>
      <c r="C30" s="5"/>
      <c r="D30" s="5" t="s">
        <v>187</v>
      </c>
      <c r="E30" s="5" t="s">
        <v>342</v>
      </c>
      <c r="F30" s="5" t="s">
        <v>289</v>
      </c>
      <c r="G30" s="5" t="s">
        <v>344</v>
      </c>
      <c r="H30" s="2">
        <v>8</v>
      </c>
      <c r="I30" s="2">
        <v>8</v>
      </c>
      <c r="J30" s="5">
        <v>35</v>
      </c>
      <c r="K30" s="5">
        <v>35</v>
      </c>
      <c r="L30" s="5" t="s">
        <v>83</v>
      </c>
      <c r="M30" s="5">
        <v>0</v>
      </c>
      <c r="N30" s="5" t="s">
        <v>83</v>
      </c>
      <c r="O30" s="5" t="s">
        <v>220</v>
      </c>
      <c r="P30" s="5" t="s">
        <v>187</v>
      </c>
      <c r="Q30" s="6">
        <v>116</v>
      </c>
      <c r="R30" s="5">
        <v>100</v>
      </c>
      <c r="S30" s="5">
        <v>0</v>
      </c>
      <c r="T30" s="5">
        <v>16</v>
      </c>
      <c r="U30" s="5" t="s">
        <v>83</v>
      </c>
      <c r="V30" s="6">
        <f>J30+Q30</f>
        <v>151</v>
      </c>
      <c r="W30" s="2"/>
      <c r="X30" s="9">
        <f>(V27+V28+V29+V30)/4</f>
        <v>366.05952380952499</v>
      </c>
      <c r="Y30" s="7">
        <f>5/4</f>
        <v>1.25</v>
      </c>
    </row>
    <row r="31" spans="1:25" x14ac:dyDescent="0.25">
      <c r="A31" s="4"/>
      <c r="B31" s="5"/>
      <c r="C31" s="5"/>
      <c r="D31" s="5"/>
      <c r="E31" s="5"/>
      <c r="F31" s="5"/>
      <c r="G31" s="5"/>
      <c r="H31" s="2"/>
      <c r="I31" s="2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  <c r="U31" s="5"/>
      <c r="V31" s="6"/>
      <c r="W31" s="2"/>
    </row>
    <row r="32" spans="1:25" x14ac:dyDescent="0.25">
      <c r="A32" s="4">
        <v>8</v>
      </c>
      <c r="B32" s="5" t="s">
        <v>116</v>
      </c>
      <c r="C32" s="5"/>
      <c r="D32" s="5" t="s">
        <v>117</v>
      </c>
      <c r="E32" s="5" t="s">
        <v>345</v>
      </c>
      <c r="F32" s="5" t="s">
        <v>118</v>
      </c>
      <c r="G32" s="5" t="s">
        <v>346</v>
      </c>
      <c r="H32" s="2">
        <v>8</v>
      </c>
      <c r="I32" s="2">
        <v>8</v>
      </c>
      <c r="J32" s="5">
        <v>88</v>
      </c>
      <c r="K32" s="5">
        <v>70</v>
      </c>
      <c r="L32" s="5">
        <v>5</v>
      </c>
      <c r="M32" s="5">
        <v>5</v>
      </c>
      <c r="N32" s="5">
        <v>8</v>
      </c>
      <c r="O32" s="5" t="s">
        <v>221</v>
      </c>
      <c r="P32" s="5" t="s">
        <v>117</v>
      </c>
      <c r="Q32" s="6">
        <v>146.61904761905001</v>
      </c>
      <c r="R32" s="5">
        <v>100</v>
      </c>
      <c r="S32" s="5">
        <v>8.3333333333333002</v>
      </c>
      <c r="T32" s="5">
        <v>24</v>
      </c>
      <c r="U32" s="5">
        <v>14.285714285714</v>
      </c>
      <c r="V32" s="6">
        <f>J32+Q32</f>
        <v>234.61904761905001</v>
      </c>
      <c r="W32" s="19" t="s">
        <v>309</v>
      </c>
    </row>
    <row r="33" spans="1:25" x14ac:dyDescent="0.25">
      <c r="A33" s="4">
        <v>6</v>
      </c>
      <c r="B33" s="5" t="s">
        <v>124</v>
      </c>
      <c r="C33" s="5"/>
      <c r="D33" s="5" t="s">
        <v>125</v>
      </c>
      <c r="E33" s="5" t="s">
        <v>345</v>
      </c>
      <c r="F33" s="5" t="s">
        <v>126</v>
      </c>
      <c r="G33" s="5" t="s">
        <v>347</v>
      </c>
      <c r="H33" s="2">
        <v>8</v>
      </c>
      <c r="I33" s="2">
        <v>8</v>
      </c>
      <c r="J33" s="5">
        <v>72</v>
      </c>
      <c r="K33" s="5">
        <v>40</v>
      </c>
      <c r="L33" s="5">
        <v>15</v>
      </c>
      <c r="M33" s="5">
        <v>5</v>
      </c>
      <c r="N33" s="5">
        <v>12</v>
      </c>
      <c r="O33" s="5" t="s">
        <v>222</v>
      </c>
      <c r="P33" s="5" t="s">
        <v>125</v>
      </c>
      <c r="Q33" s="6">
        <v>175.61904761905001</v>
      </c>
      <c r="R33" s="5">
        <v>100</v>
      </c>
      <c r="S33" s="5">
        <v>33.333333333333002</v>
      </c>
      <c r="T33" s="5">
        <v>28</v>
      </c>
      <c r="U33" s="5">
        <v>14.285714285714</v>
      </c>
      <c r="V33" s="6">
        <f>J33+Q33</f>
        <v>247.61904761905001</v>
      </c>
      <c r="W33" s="19" t="s">
        <v>309</v>
      </c>
    </row>
    <row r="34" spans="1:25" x14ac:dyDescent="0.25">
      <c r="A34" s="4">
        <v>14</v>
      </c>
      <c r="B34" s="5" t="s">
        <v>98</v>
      </c>
      <c r="C34" s="5"/>
      <c r="D34" s="5" t="s">
        <v>99</v>
      </c>
      <c r="E34" s="5" t="s">
        <v>345</v>
      </c>
      <c r="F34" s="5" t="s">
        <v>100</v>
      </c>
      <c r="G34" s="5" t="s">
        <v>348</v>
      </c>
      <c r="H34" s="2">
        <v>10</v>
      </c>
      <c r="I34" s="2">
        <v>10</v>
      </c>
      <c r="J34" s="5">
        <v>98</v>
      </c>
      <c r="K34" s="5">
        <v>20</v>
      </c>
      <c r="L34" s="5">
        <v>5</v>
      </c>
      <c r="M34" s="5">
        <v>5</v>
      </c>
      <c r="N34" s="5">
        <v>68</v>
      </c>
      <c r="O34" s="5" t="s">
        <v>223</v>
      </c>
      <c r="P34" s="5" t="s">
        <v>99</v>
      </c>
      <c r="Q34" s="6">
        <v>167.38095238094999</v>
      </c>
      <c r="R34" s="5">
        <v>100</v>
      </c>
      <c r="S34" s="5">
        <v>8.3333333333333002</v>
      </c>
      <c r="T34" s="5">
        <v>40</v>
      </c>
      <c r="U34" s="5">
        <v>19.047619047619001</v>
      </c>
      <c r="V34" s="6">
        <f>J34+Q34</f>
        <v>265.38095238095002</v>
      </c>
      <c r="W34" s="2"/>
    </row>
    <row r="35" spans="1:25" x14ac:dyDescent="0.25">
      <c r="A35" s="4">
        <v>13</v>
      </c>
      <c r="B35" s="5" t="s">
        <v>150</v>
      </c>
      <c r="C35" s="5"/>
      <c r="D35" s="5" t="s">
        <v>151</v>
      </c>
      <c r="E35" s="5" t="s">
        <v>345</v>
      </c>
      <c r="F35" s="5" t="s">
        <v>126</v>
      </c>
      <c r="G35" s="5" t="s">
        <v>347</v>
      </c>
      <c r="H35" s="2">
        <v>9</v>
      </c>
      <c r="I35" s="2">
        <v>9</v>
      </c>
      <c r="J35" s="5">
        <v>58</v>
      </c>
      <c r="K35" s="5">
        <v>30</v>
      </c>
      <c r="L35" s="5">
        <v>15</v>
      </c>
      <c r="M35" s="5">
        <v>5</v>
      </c>
      <c r="N35" s="5">
        <v>8</v>
      </c>
      <c r="O35" s="5" t="s">
        <v>224</v>
      </c>
      <c r="P35" s="5" t="s">
        <v>151</v>
      </c>
      <c r="Q35" s="6">
        <v>100.61904761904999</v>
      </c>
      <c r="R35" s="5">
        <v>25</v>
      </c>
      <c r="S35" s="5">
        <v>33.333333333333002</v>
      </c>
      <c r="T35" s="5">
        <v>28</v>
      </c>
      <c r="U35" s="5">
        <v>14.285714285714</v>
      </c>
      <c r="V35" s="6">
        <f>J35+Q35</f>
        <v>158.61904761904998</v>
      </c>
      <c r="W35" s="2"/>
      <c r="X35" s="9">
        <f>(V32+V33+V34+V35)/4</f>
        <v>226.55952380952499</v>
      </c>
      <c r="Y35" s="7">
        <f>2/4</f>
        <v>0.5</v>
      </c>
    </row>
    <row r="36" spans="1:25" x14ac:dyDescent="0.25">
      <c r="A36" s="4"/>
      <c r="B36" s="5"/>
      <c r="C36" s="5"/>
      <c r="D36" s="5"/>
      <c r="E36" s="5"/>
      <c r="F36" s="5"/>
      <c r="G36" s="5"/>
      <c r="H36" s="2"/>
      <c r="I36" s="2"/>
      <c r="J36" s="5"/>
      <c r="K36" s="5"/>
      <c r="L36" s="5"/>
      <c r="M36" s="5"/>
      <c r="N36" s="5"/>
      <c r="O36" s="5"/>
      <c r="P36" s="5"/>
      <c r="Q36" s="6"/>
      <c r="R36" s="5"/>
      <c r="S36" s="5"/>
      <c r="T36" s="5"/>
      <c r="U36" s="5"/>
      <c r="V36" s="6"/>
      <c r="W36" s="2"/>
    </row>
    <row r="37" spans="1:25" x14ac:dyDescent="0.25">
      <c r="A37" s="4">
        <v>21</v>
      </c>
      <c r="B37" s="5" t="s">
        <v>196</v>
      </c>
      <c r="C37" s="5"/>
      <c r="D37" s="5" t="s">
        <v>197</v>
      </c>
      <c r="E37" s="5" t="s">
        <v>349</v>
      </c>
      <c r="F37" s="5" t="s">
        <v>33</v>
      </c>
      <c r="G37" s="5" t="s">
        <v>350</v>
      </c>
      <c r="H37" s="2">
        <v>9</v>
      </c>
      <c r="I37" s="2">
        <v>9</v>
      </c>
      <c r="J37" s="5">
        <v>8</v>
      </c>
      <c r="K37" s="5">
        <v>0</v>
      </c>
      <c r="L37" s="5" t="s">
        <v>83</v>
      </c>
      <c r="M37" s="5" t="s">
        <v>83</v>
      </c>
      <c r="N37" s="5">
        <v>8</v>
      </c>
      <c r="O37" s="5" t="s">
        <v>225</v>
      </c>
      <c r="P37" s="5" t="s">
        <v>197</v>
      </c>
      <c r="Q37" s="6">
        <v>38.857142857143003</v>
      </c>
      <c r="R37" s="5">
        <v>5</v>
      </c>
      <c r="S37" s="5">
        <v>8.3333333333333002</v>
      </c>
      <c r="T37" s="5">
        <v>16</v>
      </c>
      <c r="U37" s="5">
        <v>9.5238095238095006</v>
      </c>
      <c r="V37" s="6">
        <f>J37+Q37</f>
        <v>46.857142857143003</v>
      </c>
      <c r="W37" s="2"/>
    </row>
    <row r="38" spans="1:25" x14ac:dyDescent="0.25">
      <c r="A38" s="4">
        <v>7</v>
      </c>
      <c r="B38" s="5" t="s">
        <v>73</v>
      </c>
      <c r="C38" s="5"/>
      <c r="D38" s="5" t="s">
        <v>74</v>
      </c>
      <c r="E38" s="5" t="s">
        <v>349</v>
      </c>
      <c r="F38" s="5" t="s">
        <v>33</v>
      </c>
      <c r="G38" s="5" t="s">
        <v>350</v>
      </c>
      <c r="H38" s="2">
        <v>10</v>
      </c>
      <c r="I38" s="2">
        <v>10</v>
      </c>
      <c r="J38" s="5">
        <v>119</v>
      </c>
      <c r="K38" s="5">
        <v>95</v>
      </c>
      <c r="L38" s="5">
        <v>15</v>
      </c>
      <c r="M38" s="5">
        <v>5</v>
      </c>
      <c r="N38" s="5">
        <v>4</v>
      </c>
      <c r="O38" s="5" t="s">
        <v>226</v>
      </c>
      <c r="P38" s="5" t="s">
        <v>74</v>
      </c>
      <c r="Q38" s="6">
        <v>191.61904761905001</v>
      </c>
      <c r="R38" s="5">
        <v>100</v>
      </c>
      <c r="S38" s="5">
        <v>33.333333333333002</v>
      </c>
      <c r="T38" s="5">
        <v>44</v>
      </c>
      <c r="U38" s="5">
        <v>14.285714285714</v>
      </c>
      <c r="V38" s="6">
        <f>J38+Q38</f>
        <v>310.61904761904998</v>
      </c>
      <c r="W38" s="19" t="s">
        <v>309</v>
      </c>
    </row>
    <row r="39" spans="1:25" x14ac:dyDescent="0.25">
      <c r="A39" s="4">
        <v>17</v>
      </c>
      <c r="B39" s="5" t="s">
        <v>44</v>
      </c>
      <c r="C39" s="5"/>
      <c r="D39" s="5" t="s">
        <v>45</v>
      </c>
      <c r="E39" s="5" t="s">
        <v>349</v>
      </c>
      <c r="F39" s="5" t="s">
        <v>46</v>
      </c>
      <c r="G39" s="5" t="s">
        <v>350</v>
      </c>
      <c r="H39" s="2">
        <v>11</v>
      </c>
      <c r="I39" s="2">
        <v>11</v>
      </c>
      <c r="J39" s="5">
        <v>143</v>
      </c>
      <c r="K39" s="5">
        <v>55</v>
      </c>
      <c r="L39" s="5">
        <v>15</v>
      </c>
      <c r="M39" s="5">
        <v>5</v>
      </c>
      <c r="N39" s="5">
        <v>68</v>
      </c>
      <c r="O39" s="5" t="s">
        <v>227</v>
      </c>
      <c r="P39" s="5" t="s">
        <v>45</v>
      </c>
      <c r="Q39" s="6">
        <v>58.857142857143003</v>
      </c>
      <c r="R39" s="5">
        <v>25</v>
      </c>
      <c r="S39" s="5">
        <v>8.3333333333333002</v>
      </c>
      <c r="T39" s="5">
        <v>16</v>
      </c>
      <c r="U39" s="5">
        <v>9.5238095238095006</v>
      </c>
      <c r="V39" s="6">
        <f>J39+Q39</f>
        <v>201.857142857143</v>
      </c>
      <c r="W39" s="2"/>
    </row>
    <row r="40" spans="1:25" x14ac:dyDescent="0.25">
      <c r="A40" s="4">
        <v>9</v>
      </c>
      <c r="B40" s="5" t="s">
        <v>31</v>
      </c>
      <c r="C40" s="5"/>
      <c r="D40" s="5" t="s">
        <v>32</v>
      </c>
      <c r="E40" s="5" t="s">
        <v>349</v>
      </c>
      <c r="F40" s="5" t="s">
        <v>33</v>
      </c>
      <c r="G40" s="5" t="s">
        <v>350</v>
      </c>
      <c r="H40" s="2">
        <v>11</v>
      </c>
      <c r="I40" s="2">
        <v>11</v>
      </c>
      <c r="J40" s="5">
        <v>163</v>
      </c>
      <c r="K40" s="5">
        <v>75</v>
      </c>
      <c r="L40" s="5">
        <v>15</v>
      </c>
      <c r="M40" s="5">
        <v>5</v>
      </c>
      <c r="N40" s="5">
        <v>68</v>
      </c>
      <c r="O40" s="5" t="s">
        <v>228</v>
      </c>
      <c r="P40" s="5" t="s">
        <v>32</v>
      </c>
      <c r="Q40" s="6">
        <v>167.61904761905001</v>
      </c>
      <c r="R40" s="5">
        <v>100</v>
      </c>
      <c r="S40" s="5">
        <v>33.333333333333002</v>
      </c>
      <c r="T40" s="5">
        <v>20</v>
      </c>
      <c r="U40" s="5">
        <v>14.285714285714</v>
      </c>
      <c r="V40" s="6">
        <f>J40+Q40</f>
        <v>330.61904761904998</v>
      </c>
      <c r="W40" s="19" t="s">
        <v>309</v>
      </c>
      <c r="X40" s="9">
        <f>(V37+V38+V39+V40)/4</f>
        <v>222.48809523809649</v>
      </c>
      <c r="Y40" s="7">
        <f>2/4</f>
        <v>0.5</v>
      </c>
    </row>
    <row r="41" spans="1:25" x14ac:dyDescent="0.25">
      <c r="A41" s="4"/>
      <c r="B41" s="5"/>
      <c r="C41" s="5"/>
      <c r="D41" s="5"/>
      <c r="E41" s="5"/>
      <c r="F41" s="5"/>
      <c r="G41" s="5"/>
      <c r="H41" s="2"/>
      <c r="I41" s="2"/>
      <c r="J41" s="5"/>
      <c r="K41" s="5"/>
      <c r="L41" s="5"/>
      <c r="M41" s="5"/>
      <c r="N41" s="5"/>
      <c r="O41" s="5"/>
      <c r="P41" s="5"/>
      <c r="Q41" s="6"/>
      <c r="R41" s="5"/>
      <c r="S41" s="5"/>
      <c r="T41" s="5"/>
      <c r="U41" s="5"/>
      <c r="V41" s="6"/>
      <c r="W41" s="2"/>
    </row>
    <row r="42" spans="1:25" x14ac:dyDescent="0.25">
      <c r="A42" s="4">
        <v>6</v>
      </c>
      <c r="B42" s="5" t="s">
        <v>86</v>
      </c>
      <c r="C42" s="5"/>
      <c r="D42" s="5" t="s">
        <v>87</v>
      </c>
      <c r="E42" s="5" t="s">
        <v>409</v>
      </c>
      <c r="F42" s="5" t="s">
        <v>41</v>
      </c>
      <c r="G42" s="5" t="s">
        <v>352</v>
      </c>
      <c r="H42" s="2">
        <v>9</v>
      </c>
      <c r="I42" s="2">
        <v>9</v>
      </c>
      <c r="J42" s="5">
        <v>102</v>
      </c>
      <c r="K42" s="5">
        <v>60</v>
      </c>
      <c r="L42" s="5">
        <v>25</v>
      </c>
      <c r="M42" s="5">
        <v>5</v>
      </c>
      <c r="N42" s="5">
        <v>12</v>
      </c>
      <c r="O42" s="5" t="s">
        <v>229</v>
      </c>
      <c r="P42" s="5" t="s">
        <v>87</v>
      </c>
      <c r="Q42" s="6">
        <v>213.14285714286001</v>
      </c>
      <c r="R42" s="5">
        <v>100</v>
      </c>
      <c r="S42" s="5">
        <v>33.333333333333002</v>
      </c>
      <c r="T42" s="5">
        <v>56</v>
      </c>
      <c r="U42" s="5">
        <v>23.809523809523998</v>
      </c>
      <c r="V42" s="6">
        <f>J42+Q42</f>
        <v>315.14285714286001</v>
      </c>
      <c r="W42" s="18" t="s">
        <v>308</v>
      </c>
    </row>
    <row r="43" spans="1:25" x14ac:dyDescent="0.25">
      <c r="A43" s="4">
        <v>5</v>
      </c>
      <c r="B43" s="5" t="s">
        <v>39</v>
      </c>
      <c r="C43" s="5"/>
      <c r="D43" s="5" t="s">
        <v>40</v>
      </c>
      <c r="E43" s="5" t="s">
        <v>409</v>
      </c>
      <c r="F43" s="5" t="s">
        <v>41</v>
      </c>
      <c r="G43" s="5" t="s">
        <v>352</v>
      </c>
      <c r="H43" s="2">
        <v>11</v>
      </c>
      <c r="I43" s="2">
        <v>11</v>
      </c>
      <c r="J43" s="5">
        <v>147</v>
      </c>
      <c r="K43" s="5">
        <v>75</v>
      </c>
      <c r="L43" s="5">
        <v>15</v>
      </c>
      <c r="M43" s="5">
        <v>5</v>
      </c>
      <c r="N43" s="5">
        <v>52</v>
      </c>
      <c r="O43" s="5" t="s">
        <v>230</v>
      </c>
      <c r="P43" s="5" t="s">
        <v>40</v>
      </c>
      <c r="Q43" s="6">
        <v>220.71428571429001</v>
      </c>
      <c r="R43" s="5">
        <v>100</v>
      </c>
      <c r="S43" s="5">
        <v>41.666666666666998</v>
      </c>
      <c r="T43" s="5">
        <v>60</v>
      </c>
      <c r="U43" s="5">
        <v>19.047619047619001</v>
      </c>
      <c r="V43" s="6">
        <f>J43+Q43</f>
        <v>367.71428571428999</v>
      </c>
      <c r="W43" s="18" t="s">
        <v>308</v>
      </c>
      <c r="X43" s="9">
        <f>(V42+V43)/2</f>
        <v>341.42857142857497</v>
      </c>
      <c r="Y43" s="7">
        <v>3</v>
      </c>
    </row>
    <row r="44" spans="1:25" x14ac:dyDescent="0.25">
      <c r="A44" s="4"/>
      <c r="B44" s="5"/>
      <c r="C44" s="5"/>
      <c r="D44" s="5"/>
      <c r="E44" s="5"/>
      <c r="F44" s="5"/>
      <c r="G44" s="5"/>
      <c r="H44" s="2"/>
      <c r="I44" s="2"/>
      <c r="J44" s="5"/>
      <c r="K44" s="5"/>
      <c r="L44" s="5"/>
      <c r="M44" s="5"/>
      <c r="N44" s="5"/>
      <c r="O44" s="5"/>
      <c r="P44" s="5"/>
      <c r="Q44" s="6"/>
      <c r="R44" s="5"/>
      <c r="S44" s="5"/>
      <c r="T44" s="5"/>
      <c r="U44" s="5"/>
      <c r="V44" s="6"/>
      <c r="W44" s="18"/>
    </row>
    <row r="45" spans="1:25" x14ac:dyDescent="0.25">
      <c r="A45" s="4">
        <v>21</v>
      </c>
      <c r="B45" s="5" t="s">
        <v>148</v>
      </c>
      <c r="C45" s="5"/>
      <c r="D45" s="5" t="s">
        <v>149</v>
      </c>
      <c r="E45" s="5" t="s">
        <v>353</v>
      </c>
      <c r="F45" s="5" t="s">
        <v>290</v>
      </c>
      <c r="G45" s="5" t="s">
        <v>354</v>
      </c>
      <c r="H45" s="2">
        <v>10</v>
      </c>
      <c r="I45" s="2">
        <v>10</v>
      </c>
      <c r="J45" s="5">
        <v>59</v>
      </c>
      <c r="K45" s="5">
        <v>25</v>
      </c>
      <c r="L45" s="5">
        <v>25</v>
      </c>
      <c r="M45" s="5">
        <v>5</v>
      </c>
      <c r="N45" s="5">
        <v>4</v>
      </c>
      <c r="O45" s="5" t="s">
        <v>231</v>
      </c>
      <c r="P45" s="5" t="s">
        <v>149</v>
      </c>
      <c r="Q45" s="6">
        <v>90.380952380951996</v>
      </c>
      <c r="R45" s="5">
        <v>10</v>
      </c>
      <c r="S45" s="5">
        <v>33.333333333333002</v>
      </c>
      <c r="T45" s="5">
        <v>28</v>
      </c>
      <c r="U45" s="5">
        <v>19.047619047619001</v>
      </c>
      <c r="V45" s="6">
        <f>J45+Q45</f>
        <v>149.38095238095201</v>
      </c>
      <c r="W45" s="2"/>
    </row>
    <row r="46" spans="1:25" x14ac:dyDescent="0.25">
      <c r="A46" s="4">
        <v>1</v>
      </c>
      <c r="B46" s="5" t="s">
        <v>20</v>
      </c>
      <c r="C46" s="5"/>
      <c r="D46" s="5" t="s">
        <v>21</v>
      </c>
      <c r="E46" s="5" t="s">
        <v>353</v>
      </c>
      <c r="F46" s="5" t="s">
        <v>291</v>
      </c>
      <c r="G46" s="5" t="s">
        <v>355</v>
      </c>
      <c r="H46" s="2">
        <v>11</v>
      </c>
      <c r="I46" s="2">
        <v>11</v>
      </c>
      <c r="J46" s="5">
        <v>205</v>
      </c>
      <c r="K46" s="5">
        <v>95</v>
      </c>
      <c r="L46" s="5">
        <v>15</v>
      </c>
      <c r="M46" s="5">
        <v>15</v>
      </c>
      <c r="N46" s="5">
        <v>80</v>
      </c>
      <c r="O46" s="5" t="s">
        <v>232</v>
      </c>
      <c r="P46" s="5" t="s">
        <v>21</v>
      </c>
      <c r="Q46" s="6">
        <v>280.09523809524001</v>
      </c>
      <c r="R46" s="5">
        <v>100</v>
      </c>
      <c r="S46" s="5">
        <v>50</v>
      </c>
      <c r="T46" s="5">
        <v>92</v>
      </c>
      <c r="U46" s="5">
        <v>38.095238095238003</v>
      </c>
      <c r="V46" s="6">
        <f>J46+Q46</f>
        <v>485.09523809524001</v>
      </c>
      <c r="W46" s="17" t="s">
        <v>307</v>
      </c>
    </row>
    <row r="47" spans="1:25" x14ac:dyDescent="0.25">
      <c r="A47" s="4">
        <v>13</v>
      </c>
      <c r="B47" s="5" t="s">
        <v>90</v>
      </c>
      <c r="C47" s="5"/>
      <c r="D47" s="5" t="s">
        <v>91</v>
      </c>
      <c r="E47" s="5" t="s">
        <v>353</v>
      </c>
      <c r="F47" s="5" t="s">
        <v>292</v>
      </c>
      <c r="G47" s="5" t="s">
        <v>356</v>
      </c>
      <c r="H47" s="2">
        <v>11</v>
      </c>
      <c r="I47" s="2">
        <v>11</v>
      </c>
      <c r="J47" s="5">
        <v>102</v>
      </c>
      <c r="K47" s="5">
        <v>70</v>
      </c>
      <c r="L47" s="5">
        <v>15</v>
      </c>
      <c r="M47" s="5">
        <v>5</v>
      </c>
      <c r="N47" s="5">
        <v>12</v>
      </c>
      <c r="O47" s="5" t="s">
        <v>233</v>
      </c>
      <c r="P47" s="5" t="s">
        <v>91</v>
      </c>
      <c r="Q47" s="6">
        <v>186.52380952381</v>
      </c>
      <c r="R47" s="5">
        <v>100</v>
      </c>
      <c r="S47" s="5">
        <v>25</v>
      </c>
      <c r="T47" s="5">
        <v>52</v>
      </c>
      <c r="U47" s="5">
        <v>9.5238095238095006</v>
      </c>
      <c r="V47" s="6">
        <f>J47+Q47</f>
        <v>288.52380952380997</v>
      </c>
      <c r="W47" s="2"/>
      <c r="X47" s="9">
        <f>(V45+V46+V47)/3</f>
        <v>307.66666666666731</v>
      </c>
      <c r="Y47" s="7">
        <f>5/3</f>
        <v>1.6666666666666667</v>
      </c>
    </row>
    <row r="48" spans="1:25" x14ac:dyDescent="0.25">
      <c r="A48" s="4"/>
      <c r="B48" s="5"/>
      <c r="C48" s="5"/>
      <c r="D48" s="5"/>
      <c r="E48" s="5"/>
      <c r="F48" s="5"/>
      <c r="G48" s="5"/>
      <c r="H48" s="2"/>
      <c r="I48" s="2"/>
      <c r="J48" s="5"/>
      <c r="K48" s="5"/>
      <c r="L48" s="5"/>
      <c r="M48" s="5"/>
      <c r="N48" s="5"/>
      <c r="O48" s="5"/>
      <c r="P48" s="5"/>
      <c r="Q48" s="6"/>
      <c r="R48" s="5"/>
      <c r="S48" s="5"/>
      <c r="T48" s="5"/>
      <c r="U48" s="5"/>
      <c r="V48" s="6"/>
      <c r="W48" s="2"/>
    </row>
    <row r="49" spans="1:25" x14ac:dyDescent="0.25">
      <c r="A49" s="4">
        <v>20</v>
      </c>
      <c r="B49" s="5" t="s">
        <v>190</v>
      </c>
      <c r="C49" s="5"/>
      <c r="D49" s="5" t="s">
        <v>191</v>
      </c>
      <c r="E49" s="5" t="s">
        <v>357</v>
      </c>
      <c r="F49" s="5" t="s">
        <v>293</v>
      </c>
      <c r="G49" s="5" t="s">
        <v>358</v>
      </c>
      <c r="H49" s="2">
        <v>11</v>
      </c>
      <c r="I49" s="2">
        <v>11</v>
      </c>
      <c r="J49" s="5">
        <v>29</v>
      </c>
      <c r="K49" s="5">
        <v>20</v>
      </c>
      <c r="L49" s="5">
        <v>5</v>
      </c>
      <c r="M49" s="5">
        <v>0</v>
      </c>
      <c r="N49" s="5">
        <v>4</v>
      </c>
      <c r="O49" s="5" t="s">
        <v>234</v>
      </c>
      <c r="P49" s="5" t="s">
        <v>191</v>
      </c>
      <c r="Q49" s="6">
        <v>47.857142857143003</v>
      </c>
      <c r="R49" s="5">
        <v>10</v>
      </c>
      <c r="S49" s="5">
        <v>8.3333333333333002</v>
      </c>
      <c r="T49" s="5">
        <v>20</v>
      </c>
      <c r="U49" s="5">
        <v>9.5238095238095006</v>
      </c>
      <c r="V49" s="6">
        <f>J49+Q49</f>
        <v>76.857142857143003</v>
      </c>
      <c r="W49" s="2"/>
      <c r="X49" s="9">
        <f>V49</f>
        <v>76.857142857143003</v>
      </c>
      <c r="Y49" s="7">
        <v>0</v>
      </c>
    </row>
    <row r="50" spans="1:25" x14ac:dyDescent="0.25">
      <c r="A50" s="4"/>
      <c r="B50" s="5"/>
      <c r="C50" s="5"/>
      <c r="D50" s="5"/>
      <c r="E50" s="5"/>
      <c r="F50" s="5"/>
      <c r="G50" s="5"/>
      <c r="H50" s="2"/>
      <c r="I50" s="2"/>
      <c r="J50" s="5"/>
      <c r="K50" s="5"/>
      <c r="L50" s="5"/>
      <c r="M50" s="5"/>
      <c r="N50" s="5"/>
      <c r="O50" s="5"/>
      <c r="P50" s="5"/>
      <c r="Q50" s="6"/>
      <c r="R50" s="5"/>
      <c r="S50" s="5"/>
      <c r="T50" s="5"/>
      <c r="U50" s="5"/>
      <c r="V50" s="6"/>
      <c r="W50" s="2"/>
    </row>
    <row r="51" spans="1:25" x14ac:dyDescent="0.25">
      <c r="A51" s="4">
        <v>16</v>
      </c>
      <c r="B51" s="5" t="s">
        <v>163</v>
      </c>
      <c r="C51" s="5"/>
      <c r="D51" s="5" t="s">
        <v>164</v>
      </c>
      <c r="E51" s="5" t="s">
        <v>359</v>
      </c>
      <c r="F51" s="5" t="s">
        <v>294</v>
      </c>
      <c r="G51" s="5" t="s">
        <v>360</v>
      </c>
      <c r="H51" s="2">
        <v>9</v>
      </c>
      <c r="I51" s="2">
        <v>9</v>
      </c>
      <c r="J51" s="5">
        <v>52</v>
      </c>
      <c r="K51" s="5">
        <v>20</v>
      </c>
      <c r="L51" s="5">
        <v>15</v>
      </c>
      <c r="M51" s="5">
        <v>5</v>
      </c>
      <c r="N51" s="5">
        <v>12</v>
      </c>
      <c r="O51" s="5" t="s">
        <v>235</v>
      </c>
      <c r="P51" s="5" t="s">
        <v>164</v>
      </c>
      <c r="Q51" s="6">
        <v>56.619047619047002</v>
      </c>
      <c r="R51" s="5">
        <v>10</v>
      </c>
      <c r="S51" s="5">
        <v>8.3333333333333002</v>
      </c>
      <c r="T51" s="5">
        <v>24</v>
      </c>
      <c r="U51" s="5">
        <v>14.285714285714</v>
      </c>
      <c r="V51" s="6">
        <f t="shared" ref="V51:V56" si="0">J51+Q51</f>
        <v>108.619047619047</v>
      </c>
      <c r="W51" s="2"/>
    </row>
    <row r="52" spans="1:25" x14ac:dyDescent="0.25">
      <c r="A52" s="4">
        <v>12</v>
      </c>
      <c r="B52" s="5" t="s">
        <v>105</v>
      </c>
      <c r="C52" s="5"/>
      <c r="D52" s="5" t="s">
        <v>106</v>
      </c>
      <c r="E52" s="5" t="s">
        <v>359</v>
      </c>
      <c r="F52" s="5" t="s">
        <v>107</v>
      </c>
      <c r="G52" s="5" t="s">
        <v>361</v>
      </c>
      <c r="H52" s="2">
        <v>9</v>
      </c>
      <c r="I52" s="2">
        <v>9</v>
      </c>
      <c r="J52" s="5">
        <v>97</v>
      </c>
      <c r="K52" s="5">
        <v>65</v>
      </c>
      <c r="L52" s="5">
        <v>15</v>
      </c>
      <c r="M52" s="5">
        <v>5</v>
      </c>
      <c r="N52" s="5">
        <v>12</v>
      </c>
      <c r="O52" s="5" t="s">
        <v>236</v>
      </c>
      <c r="P52" s="5" t="s">
        <v>106</v>
      </c>
      <c r="Q52" s="6">
        <v>132.61904761905001</v>
      </c>
      <c r="R52" s="5">
        <v>65</v>
      </c>
      <c r="S52" s="5">
        <v>33.333333333333002</v>
      </c>
      <c r="T52" s="5">
        <v>20</v>
      </c>
      <c r="U52" s="5">
        <v>14.285714285714</v>
      </c>
      <c r="V52" s="6">
        <f t="shared" si="0"/>
        <v>229.61904761905001</v>
      </c>
      <c r="W52" s="19" t="s">
        <v>309</v>
      </c>
    </row>
    <row r="53" spans="1:25" x14ac:dyDescent="0.25">
      <c r="A53" s="4">
        <v>19</v>
      </c>
      <c r="B53" s="5" t="s">
        <v>139</v>
      </c>
      <c r="C53" s="5"/>
      <c r="D53" s="5" t="s">
        <v>140</v>
      </c>
      <c r="E53" s="5" t="s">
        <v>359</v>
      </c>
      <c r="F53" s="5" t="s">
        <v>107</v>
      </c>
      <c r="G53" s="5" t="s">
        <v>361</v>
      </c>
      <c r="H53" s="2">
        <v>10</v>
      </c>
      <c r="I53" s="2">
        <v>10</v>
      </c>
      <c r="J53" s="5">
        <v>63</v>
      </c>
      <c r="K53" s="5">
        <v>35</v>
      </c>
      <c r="L53" s="5">
        <v>15</v>
      </c>
      <c r="M53" s="5">
        <v>5</v>
      </c>
      <c r="N53" s="5">
        <v>8</v>
      </c>
      <c r="O53" s="5" t="s">
        <v>237</v>
      </c>
      <c r="P53" s="5" t="s">
        <v>140</v>
      </c>
      <c r="Q53" s="6">
        <v>105.14285714286</v>
      </c>
      <c r="R53" s="5">
        <v>20</v>
      </c>
      <c r="S53" s="5">
        <v>33.333333333333002</v>
      </c>
      <c r="T53" s="5">
        <v>28</v>
      </c>
      <c r="U53" s="5">
        <v>23.809523809523998</v>
      </c>
      <c r="V53" s="6">
        <f t="shared" si="0"/>
        <v>168.14285714286001</v>
      </c>
      <c r="W53" s="2"/>
    </row>
    <row r="54" spans="1:25" x14ac:dyDescent="0.25">
      <c r="A54" s="4">
        <v>22</v>
      </c>
      <c r="B54" s="5" t="s">
        <v>155</v>
      </c>
      <c r="C54" s="5"/>
      <c r="D54" s="5" t="s">
        <v>198</v>
      </c>
      <c r="E54" s="5" t="s">
        <v>359</v>
      </c>
      <c r="F54" s="5" t="s">
        <v>157</v>
      </c>
      <c r="G54" s="5" t="s">
        <v>362</v>
      </c>
      <c r="H54" s="2">
        <v>10</v>
      </c>
      <c r="I54" s="2">
        <v>10</v>
      </c>
      <c r="J54" s="5">
        <v>57</v>
      </c>
      <c r="K54" s="5">
        <v>25</v>
      </c>
      <c r="L54" s="5">
        <v>15</v>
      </c>
      <c r="M54" s="5">
        <v>5</v>
      </c>
      <c r="N54" s="5">
        <v>12</v>
      </c>
      <c r="O54" s="5" t="s">
        <v>238</v>
      </c>
      <c r="P54" s="5" t="s">
        <v>156</v>
      </c>
      <c r="Q54" s="6">
        <v>91.380952380951996</v>
      </c>
      <c r="R54" s="5">
        <v>15</v>
      </c>
      <c r="S54" s="5">
        <v>33.333333333333002</v>
      </c>
      <c r="T54" s="5">
        <v>24</v>
      </c>
      <c r="U54" s="5">
        <v>19.047619047619001</v>
      </c>
      <c r="V54" s="6">
        <f t="shared" si="0"/>
        <v>148.38095238095201</v>
      </c>
      <c r="W54" s="2"/>
    </row>
    <row r="55" spans="1:25" x14ac:dyDescent="0.25">
      <c r="A55" s="4">
        <v>11</v>
      </c>
      <c r="B55" s="5" t="s">
        <v>108</v>
      </c>
      <c r="C55" s="5"/>
      <c r="D55" s="5" t="s">
        <v>109</v>
      </c>
      <c r="E55" s="5" t="s">
        <v>359</v>
      </c>
      <c r="F55" s="5" t="s">
        <v>311</v>
      </c>
      <c r="G55" s="5" t="s">
        <v>361</v>
      </c>
      <c r="H55" s="2">
        <v>11</v>
      </c>
      <c r="I55" s="2">
        <v>11</v>
      </c>
      <c r="J55" s="5">
        <v>97</v>
      </c>
      <c r="K55" s="5">
        <v>75</v>
      </c>
      <c r="L55" s="5">
        <v>5</v>
      </c>
      <c r="M55" s="5">
        <v>5</v>
      </c>
      <c r="N55" s="5">
        <v>12</v>
      </c>
      <c r="O55" s="5" t="s">
        <v>239</v>
      </c>
      <c r="P55" s="5" t="s">
        <v>109</v>
      </c>
      <c r="Q55" s="6">
        <v>195.95238095238</v>
      </c>
      <c r="R55" s="5">
        <v>100</v>
      </c>
      <c r="S55" s="5">
        <v>41.666666666666998</v>
      </c>
      <c r="T55" s="5">
        <v>40</v>
      </c>
      <c r="U55" s="5">
        <v>14.285714285714</v>
      </c>
      <c r="V55" s="6">
        <f t="shared" si="0"/>
        <v>292.95238095238</v>
      </c>
      <c r="W55" s="2"/>
    </row>
    <row r="56" spans="1:25" x14ac:dyDescent="0.25">
      <c r="A56" s="4">
        <v>16</v>
      </c>
      <c r="B56" s="5" t="s">
        <v>177</v>
      </c>
      <c r="C56" s="5"/>
      <c r="D56" s="5" t="s">
        <v>178</v>
      </c>
      <c r="E56" s="5" t="s">
        <v>359</v>
      </c>
      <c r="F56" s="5" t="s">
        <v>179</v>
      </c>
      <c r="G56" s="5" t="s">
        <v>361</v>
      </c>
      <c r="H56" s="2">
        <v>8</v>
      </c>
      <c r="I56" s="2">
        <v>8</v>
      </c>
      <c r="J56" s="5">
        <v>44</v>
      </c>
      <c r="K56" s="5">
        <v>30</v>
      </c>
      <c r="L56" s="5">
        <v>5</v>
      </c>
      <c r="M56" s="5">
        <v>5</v>
      </c>
      <c r="N56" s="5">
        <v>4</v>
      </c>
      <c r="O56" s="5" t="s">
        <v>240</v>
      </c>
      <c r="P56" s="5" t="s">
        <v>178</v>
      </c>
      <c r="Q56" s="6">
        <v>47.619047619047002</v>
      </c>
      <c r="R56" s="5">
        <v>5</v>
      </c>
      <c r="S56" s="5">
        <v>8.3333333333333002</v>
      </c>
      <c r="T56" s="5">
        <v>20</v>
      </c>
      <c r="U56" s="5">
        <v>14.285714285714</v>
      </c>
      <c r="V56" s="6">
        <f t="shared" si="0"/>
        <v>91.619047619046995</v>
      </c>
      <c r="W56" s="2"/>
      <c r="X56" s="9">
        <f>SUM(V51:V56)/6</f>
        <v>173.22222222222265</v>
      </c>
      <c r="Y56" s="7">
        <f>1/6</f>
        <v>0.16666666666666666</v>
      </c>
    </row>
    <row r="57" spans="1:25" x14ac:dyDescent="0.25">
      <c r="A57" s="4"/>
      <c r="B57" s="5"/>
      <c r="C57" s="5"/>
      <c r="D57" s="5"/>
      <c r="E57" s="5"/>
      <c r="F57" s="5"/>
      <c r="G57" s="5"/>
      <c r="H57" s="2"/>
      <c r="I57" s="2"/>
      <c r="J57" s="5"/>
      <c r="K57" s="5"/>
      <c r="L57" s="5"/>
      <c r="M57" s="5"/>
      <c r="N57" s="5"/>
      <c r="O57" s="5"/>
      <c r="P57" s="5"/>
      <c r="Q57" s="6"/>
      <c r="R57" s="5"/>
      <c r="S57" s="5"/>
      <c r="T57" s="5"/>
      <c r="U57" s="5"/>
      <c r="V57" s="6"/>
      <c r="W57" s="2"/>
    </row>
    <row r="58" spans="1:25" x14ac:dyDescent="0.25">
      <c r="A58" s="4">
        <v>14</v>
      </c>
      <c r="B58" s="5" t="s">
        <v>175</v>
      </c>
      <c r="C58" s="5"/>
      <c r="D58" s="5" t="s">
        <v>176</v>
      </c>
      <c r="E58" s="5" t="s">
        <v>365</v>
      </c>
      <c r="F58" s="5" t="s">
        <v>295</v>
      </c>
      <c r="G58" s="5" t="s">
        <v>363</v>
      </c>
      <c r="H58" s="2">
        <v>7</v>
      </c>
      <c r="I58" s="2">
        <v>8</v>
      </c>
      <c r="J58" s="5">
        <v>44</v>
      </c>
      <c r="K58" s="5">
        <v>20</v>
      </c>
      <c r="L58" s="5">
        <v>15</v>
      </c>
      <c r="M58" s="5">
        <v>5</v>
      </c>
      <c r="N58" s="5">
        <v>4</v>
      </c>
      <c r="O58" s="5" t="s">
        <v>241</v>
      </c>
      <c r="P58" s="5" t="s">
        <v>176</v>
      </c>
      <c r="Q58" s="6">
        <v>85.619047619046995</v>
      </c>
      <c r="R58" s="5">
        <v>10</v>
      </c>
      <c r="S58" s="5">
        <v>33.333333333333002</v>
      </c>
      <c r="T58" s="5">
        <v>28</v>
      </c>
      <c r="U58" s="5">
        <v>14.285714285714</v>
      </c>
      <c r="V58" s="6">
        <f>J58+Q58</f>
        <v>129.619047619047</v>
      </c>
      <c r="W58" s="2"/>
    </row>
    <row r="59" spans="1:25" x14ac:dyDescent="0.25">
      <c r="A59" s="4">
        <v>5</v>
      </c>
      <c r="B59" s="5" t="s">
        <v>69</v>
      </c>
      <c r="C59" s="5"/>
      <c r="D59" s="5" t="s">
        <v>70</v>
      </c>
      <c r="E59" s="5" t="s">
        <v>365</v>
      </c>
      <c r="F59" s="5" t="s">
        <v>295</v>
      </c>
      <c r="G59" s="5" t="s">
        <v>364</v>
      </c>
      <c r="H59" s="2">
        <v>9</v>
      </c>
      <c r="I59" s="2">
        <v>9</v>
      </c>
      <c r="J59" s="5">
        <v>121</v>
      </c>
      <c r="K59" s="5">
        <v>85</v>
      </c>
      <c r="L59" s="5">
        <v>15</v>
      </c>
      <c r="M59" s="5">
        <v>5</v>
      </c>
      <c r="N59" s="5">
        <v>16</v>
      </c>
      <c r="O59" s="5" t="s">
        <v>242</v>
      </c>
      <c r="P59" s="5" t="s">
        <v>70</v>
      </c>
      <c r="Q59" s="6">
        <v>196.38095238094999</v>
      </c>
      <c r="R59" s="5">
        <v>100</v>
      </c>
      <c r="S59" s="5">
        <v>33.333333333333002</v>
      </c>
      <c r="T59" s="5">
        <v>44</v>
      </c>
      <c r="U59" s="5">
        <v>19.047619047619001</v>
      </c>
      <c r="V59" s="6">
        <f>J59+Q59</f>
        <v>317.38095238095002</v>
      </c>
      <c r="W59" s="18" t="s">
        <v>308</v>
      </c>
    </row>
    <row r="60" spans="1:25" x14ac:dyDescent="0.25">
      <c r="A60" s="4">
        <v>11</v>
      </c>
      <c r="B60" s="5" t="s">
        <v>88</v>
      </c>
      <c r="C60" s="5"/>
      <c r="D60" s="5" t="s">
        <v>89</v>
      </c>
      <c r="E60" s="5" t="s">
        <v>365</v>
      </c>
      <c r="F60" s="5" t="s">
        <v>295</v>
      </c>
      <c r="G60" s="5" t="s">
        <v>363</v>
      </c>
      <c r="H60" s="2">
        <v>8</v>
      </c>
      <c r="I60" s="2">
        <v>8</v>
      </c>
      <c r="J60" s="5">
        <v>102</v>
      </c>
      <c r="K60" s="5">
        <v>80</v>
      </c>
      <c r="L60" s="5">
        <v>5</v>
      </c>
      <c r="M60" s="5">
        <v>5</v>
      </c>
      <c r="N60" s="5">
        <v>12</v>
      </c>
      <c r="O60" s="5" t="s">
        <v>243</v>
      </c>
      <c r="P60" s="5" t="s">
        <v>89</v>
      </c>
      <c r="Q60" s="6">
        <v>65.857142857143003</v>
      </c>
      <c r="R60" s="5">
        <v>20</v>
      </c>
      <c r="S60" s="5">
        <v>8.3333333333333002</v>
      </c>
      <c r="T60" s="5">
        <v>28</v>
      </c>
      <c r="U60" s="5">
        <v>9.5238095238095006</v>
      </c>
      <c r="V60" s="6">
        <f>J60+Q60</f>
        <v>167.857142857143</v>
      </c>
      <c r="W60" s="2"/>
      <c r="X60" s="9">
        <f>SUM(V58:V60)/3</f>
        <v>204.95238095238003</v>
      </c>
      <c r="Y60" s="7">
        <f>3/3</f>
        <v>1</v>
      </c>
    </row>
    <row r="61" spans="1:25" x14ac:dyDescent="0.25">
      <c r="A61" s="4"/>
      <c r="B61" s="5"/>
      <c r="C61" s="5"/>
      <c r="D61" s="5"/>
      <c r="E61" s="5"/>
      <c r="F61" s="5"/>
      <c r="G61" s="5"/>
      <c r="H61" s="2"/>
      <c r="I61" s="2"/>
      <c r="J61" s="5"/>
      <c r="K61" s="5"/>
      <c r="L61" s="5"/>
      <c r="M61" s="5"/>
      <c r="N61" s="5"/>
      <c r="O61" s="5"/>
      <c r="P61" s="5"/>
      <c r="Q61" s="6"/>
      <c r="R61" s="5"/>
      <c r="S61" s="5"/>
      <c r="T61" s="5"/>
      <c r="U61" s="5"/>
      <c r="V61" s="6"/>
      <c r="W61" s="2"/>
    </row>
    <row r="62" spans="1:25" x14ac:dyDescent="0.25">
      <c r="A62" s="4">
        <v>15</v>
      </c>
      <c r="B62" s="5" t="s">
        <v>165</v>
      </c>
      <c r="C62" s="5"/>
      <c r="D62" s="5" t="s">
        <v>166</v>
      </c>
      <c r="E62" s="5" t="s">
        <v>366</v>
      </c>
      <c r="F62" s="5" t="s">
        <v>17</v>
      </c>
      <c r="G62" s="5" t="s">
        <v>367</v>
      </c>
      <c r="H62" s="2">
        <v>7</v>
      </c>
      <c r="I62" s="2">
        <v>8</v>
      </c>
      <c r="J62" s="5">
        <v>49</v>
      </c>
      <c r="K62" s="5">
        <v>25</v>
      </c>
      <c r="L62" s="5">
        <v>15</v>
      </c>
      <c r="M62" s="5">
        <v>5</v>
      </c>
      <c r="N62" s="5">
        <v>4</v>
      </c>
      <c r="O62" s="5" t="s">
        <v>244</v>
      </c>
      <c r="P62" s="5" t="s">
        <v>166</v>
      </c>
      <c r="Q62" s="6">
        <v>79.523809523810002</v>
      </c>
      <c r="R62" s="5">
        <v>25</v>
      </c>
      <c r="S62" s="5">
        <v>25</v>
      </c>
      <c r="T62" s="5">
        <v>20</v>
      </c>
      <c r="U62" s="5">
        <v>9.5238095238095006</v>
      </c>
      <c r="V62" s="6">
        <f>J62+Q62</f>
        <v>128.52380952381</v>
      </c>
      <c r="W62" s="2"/>
    </row>
    <row r="63" spans="1:25" x14ac:dyDescent="0.25">
      <c r="A63" s="4">
        <v>3</v>
      </c>
      <c r="B63" s="5" t="s">
        <v>15</v>
      </c>
      <c r="C63" s="5"/>
      <c r="D63" s="5" t="s">
        <v>16</v>
      </c>
      <c r="E63" s="5" t="s">
        <v>366</v>
      </c>
      <c r="F63" s="5" t="s">
        <v>17</v>
      </c>
      <c r="G63" s="5" t="s">
        <v>367</v>
      </c>
      <c r="H63" s="2">
        <v>9</v>
      </c>
      <c r="I63" s="2">
        <v>9</v>
      </c>
      <c r="J63" s="5">
        <v>217</v>
      </c>
      <c r="K63" s="5">
        <v>75</v>
      </c>
      <c r="L63" s="5">
        <v>65</v>
      </c>
      <c r="M63" s="5">
        <v>5</v>
      </c>
      <c r="N63" s="5">
        <v>72</v>
      </c>
      <c r="O63" s="5" t="s">
        <v>245</v>
      </c>
      <c r="P63" s="5" t="s">
        <v>16</v>
      </c>
      <c r="Q63" s="6">
        <v>204.38095238094999</v>
      </c>
      <c r="R63" s="5">
        <v>100</v>
      </c>
      <c r="S63" s="5">
        <v>33.333333333333002</v>
      </c>
      <c r="T63" s="5">
        <v>52</v>
      </c>
      <c r="U63" s="5">
        <v>19.047619047619001</v>
      </c>
      <c r="V63" s="6">
        <f>J63+Q63</f>
        <v>421.38095238095002</v>
      </c>
      <c r="W63" s="18" t="s">
        <v>308</v>
      </c>
    </row>
    <row r="64" spans="1:25" x14ac:dyDescent="0.25">
      <c r="A64" s="4">
        <v>7</v>
      </c>
      <c r="B64" s="5" t="s">
        <v>50</v>
      </c>
      <c r="C64" s="5"/>
      <c r="D64" s="5" t="s">
        <v>51</v>
      </c>
      <c r="E64" s="5" t="s">
        <v>366</v>
      </c>
      <c r="F64" s="5" t="s">
        <v>17</v>
      </c>
      <c r="G64" s="5" t="s">
        <v>367</v>
      </c>
      <c r="H64" s="2">
        <v>9</v>
      </c>
      <c r="I64" s="2">
        <v>9</v>
      </c>
      <c r="J64" s="5">
        <v>138</v>
      </c>
      <c r="K64" s="5">
        <v>50</v>
      </c>
      <c r="L64" s="5">
        <v>15</v>
      </c>
      <c r="M64" s="5">
        <v>5</v>
      </c>
      <c r="N64" s="5">
        <v>68</v>
      </c>
      <c r="O64" s="5" t="s">
        <v>246</v>
      </c>
      <c r="P64" s="5" t="s">
        <v>51</v>
      </c>
      <c r="Q64" s="6">
        <v>170.95238095238</v>
      </c>
      <c r="R64" s="5">
        <v>100</v>
      </c>
      <c r="S64" s="5">
        <v>16.666666666666998</v>
      </c>
      <c r="T64" s="5">
        <v>40</v>
      </c>
      <c r="U64" s="5">
        <v>14.285714285714</v>
      </c>
      <c r="V64" s="6">
        <f>J64+Q64</f>
        <v>308.95238095238</v>
      </c>
      <c r="W64" s="19" t="s">
        <v>309</v>
      </c>
    </row>
    <row r="65" spans="1:25" x14ac:dyDescent="0.25">
      <c r="A65" s="4">
        <v>20</v>
      </c>
      <c r="B65" s="5" t="s">
        <v>133</v>
      </c>
      <c r="C65" s="5"/>
      <c r="D65" s="5" t="s">
        <v>134</v>
      </c>
      <c r="E65" s="5" t="s">
        <v>366</v>
      </c>
      <c r="F65" s="5" t="s">
        <v>17</v>
      </c>
      <c r="G65" s="5" t="s">
        <v>367</v>
      </c>
      <c r="H65" s="2">
        <v>10</v>
      </c>
      <c r="I65" s="2">
        <v>10</v>
      </c>
      <c r="J65" s="5">
        <v>67</v>
      </c>
      <c r="K65" s="5">
        <v>35</v>
      </c>
      <c r="L65" s="5">
        <v>15</v>
      </c>
      <c r="M65" s="5">
        <v>5</v>
      </c>
      <c r="N65" s="5">
        <v>12</v>
      </c>
      <c r="O65" s="5" t="s">
        <v>247</v>
      </c>
      <c r="P65" s="5" t="s">
        <v>134</v>
      </c>
      <c r="Q65" s="6">
        <v>98.285714285713993</v>
      </c>
      <c r="R65" s="5">
        <v>35</v>
      </c>
      <c r="S65" s="5">
        <v>25</v>
      </c>
      <c r="T65" s="5">
        <v>24</v>
      </c>
      <c r="U65" s="5">
        <v>14.285714285714</v>
      </c>
      <c r="V65" s="6">
        <f>J65+Q65</f>
        <v>165.28571428571399</v>
      </c>
      <c r="W65" s="2"/>
      <c r="X65" s="9">
        <f>SUM(V62:V65)/4</f>
        <v>256.03571428571348</v>
      </c>
      <c r="Y65" s="7">
        <f>4/4</f>
        <v>1</v>
      </c>
    </row>
    <row r="66" spans="1:25" x14ac:dyDescent="0.25">
      <c r="A66" s="4"/>
      <c r="B66" s="5"/>
      <c r="C66" s="5"/>
      <c r="D66" s="5"/>
      <c r="E66" s="5"/>
      <c r="F66" s="5"/>
      <c r="G66" s="5"/>
      <c r="H66" s="2"/>
      <c r="I66" s="2"/>
      <c r="J66" s="5"/>
      <c r="K66" s="5"/>
      <c r="L66" s="5"/>
      <c r="M66" s="5"/>
      <c r="N66" s="5"/>
      <c r="O66" s="5"/>
      <c r="P66" s="5"/>
      <c r="Q66" s="6"/>
      <c r="R66" s="5"/>
      <c r="S66" s="5"/>
      <c r="T66" s="5"/>
      <c r="U66" s="5"/>
      <c r="V66" s="6"/>
      <c r="W66" s="2"/>
    </row>
    <row r="67" spans="1:25" x14ac:dyDescent="0.25">
      <c r="A67" s="4">
        <v>6</v>
      </c>
      <c r="B67" s="5" t="s">
        <v>71</v>
      </c>
      <c r="C67" s="5"/>
      <c r="D67" s="5" t="s">
        <v>72</v>
      </c>
      <c r="E67" s="5" t="s">
        <v>368</v>
      </c>
      <c r="F67" s="5" t="s">
        <v>296</v>
      </c>
      <c r="G67" s="5" t="s">
        <v>369</v>
      </c>
      <c r="H67" s="2">
        <v>10</v>
      </c>
      <c r="I67" s="2">
        <v>10</v>
      </c>
      <c r="J67" s="5">
        <v>121</v>
      </c>
      <c r="K67" s="5">
        <v>85</v>
      </c>
      <c r="L67" s="5">
        <v>15</v>
      </c>
      <c r="M67" s="5">
        <v>5</v>
      </c>
      <c r="N67" s="5">
        <v>16</v>
      </c>
      <c r="O67" s="5" t="s">
        <v>248</v>
      </c>
      <c r="P67" s="5" t="s">
        <v>72</v>
      </c>
      <c r="Q67" s="6">
        <v>195.61904761905001</v>
      </c>
      <c r="R67" s="5">
        <v>100</v>
      </c>
      <c r="S67" s="5">
        <v>33.333333333333002</v>
      </c>
      <c r="T67" s="5">
        <v>48</v>
      </c>
      <c r="U67" s="5">
        <v>14.285714285714</v>
      </c>
      <c r="V67" s="6">
        <f>J67+Q67</f>
        <v>316.61904761904998</v>
      </c>
      <c r="W67" s="18" t="s">
        <v>308</v>
      </c>
    </row>
    <row r="68" spans="1:25" x14ac:dyDescent="0.25">
      <c r="A68" s="4">
        <v>10</v>
      </c>
      <c r="B68" s="5" t="s">
        <v>77</v>
      </c>
      <c r="C68" s="5"/>
      <c r="D68" s="5" t="s">
        <v>78</v>
      </c>
      <c r="E68" s="5" t="s">
        <v>368</v>
      </c>
      <c r="F68" s="5" t="s">
        <v>296</v>
      </c>
      <c r="G68" s="5" t="s">
        <v>369</v>
      </c>
      <c r="H68" s="2">
        <v>11</v>
      </c>
      <c r="I68" s="2">
        <v>11</v>
      </c>
      <c r="J68" s="5">
        <v>107</v>
      </c>
      <c r="K68" s="5">
        <v>75</v>
      </c>
      <c r="L68" s="5">
        <v>15</v>
      </c>
      <c r="M68" s="5">
        <v>5</v>
      </c>
      <c r="N68" s="5">
        <v>12</v>
      </c>
      <c r="O68" s="5" t="s">
        <v>249</v>
      </c>
      <c r="P68" s="5" t="s">
        <v>78</v>
      </c>
      <c r="Q68" s="6">
        <v>204.38095238094999</v>
      </c>
      <c r="R68" s="5">
        <v>100</v>
      </c>
      <c r="S68" s="5">
        <v>33.333333333333002</v>
      </c>
      <c r="T68" s="5">
        <v>52</v>
      </c>
      <c r="U68" s="5">
        <v>19.047619047619001</v>
      </c>
      <c r="V68" s="6">
        <f>J68+Q68</f>
        <v>311.38095238095002</v>
      </c>
      <c r="W68" s="19" t="s">
        <v>309</v>
      </c>
    </row>
    <row r="69" spans="1:25" x14ac:dyDescent="0.25">
      <c r="A69" s="4">
        <v>14</v>
      </c>
      <c r="B69" s="5" t="s">
        <v>96</v>
      </c>
      <c r="C69" s="5"/>
      <c r="D69" s="5" t="s">
        <v>97</v>
      </c>
      <c r="E69" s="5" t="s">
        <v>368</v>
      </c>
      <c r="F69" s="5" t="s">
        <v>296</v>
      </c>
      <c r="G69" s="5" t="s">
        <v>370</v>
      </c>
      <c r="H69" s="2">
        <v>11</v>
      </c>
      <c r="I69" s="2">
        <v>11</v>
      </c>
      <c r="J69" s="5">
        <v>98</v>
      </c>
      <c r="K69" s="5">
        <v>50</v>
      </c>
      <c r="L69" s="5">
        <v>15</v>
      </c>
      <c r="M69" s="5">
        <v>5</v>
      </c>
      <c r="N69" s="5">
        <v>28</v>
      </c>
      <c r="O69" s="5" t="s">
        <v>250</v>
      </c>
      <c r="P69" s="5" t="s">
        <v>97</v>
      </c>
      <c r="Q69" s="6">
        <v>179.61904761905001</v>
      </c>
      <c r="R69" s="5">
        <v>100</v>
      </c>
      <c r="S69" s="5">
        <v>33.333333333333002</v>
      </c>
      <c r="T69" s="5">
        <v>32</v>
      </c>
      <c r="U69" s="5">
        <v>14.285714285714</v>
      </c>
      <c r="V69" s="6">
        <f>J69+Q69</f>
        <v>277.61904761904998</v>
      </c>
      <c r="W69" s="2"/>
      <c r="X69" s="9">
        <f>SUM(V67:V69)/3</f>
        <v>301.87301587301664</v>
      </c>
      <c r="Y69" s="7">
        <f>4/3</f>
        <v>1.3333333333333333</v>
      </c>
    </row>
    <row r="70" spans="1:25" x14ac:dyDescent="0.25">
      <c r="A70" s="4"/>
      <c r="B70" s="5"/>
      <c r="C70" s="5"/>
      <c r="D70" s="5"/>
      <c r="E70" s="5"/>
      <c r="F70" s="5"/>
      <c r="G70" s="5"/>
      <c r="H70" s="2"/>
      <c r="I70" s="2"/>
      <c r="J70" s="5"/>
      <c r="K70" s="5"/>
      <c r="L70" s="5"/>
      <c r="M70" s="5"/>
      <c r="N70" s="5"/>
      <c r="O70" s="5"/>
      <c r="P70" s="5"/>
      <c r="Q70" s="6"/>
      <c r="R70" s="5"/>
      <c r="S70" s="5"/>
      <c r="T70" s="5"/>
      <c r="U70" s="5"/>
      <c r="V70" s="6"/>
      <c r="W70" s="2"/>
    </row>
    <row r="71" spans="1:25" x14ac:dyDescent="0.25">
      <c r="A71" s="4">
        <v>23</v>
      </c>
      <c r="B71" s="5" t="s">
        <v>167</v>
      </c>
      <c r="C71" s="5"/>
      <c r="D71" s="5" t="s">
        <v>168</v>
      </c>
      <c r="E71" s="5" t="s">
        <v>371</v>
      </c>
      <c r="F71" s="5" t="s">
        <v>169</v>
      </c>
      <c r="G71" s="5" t="s">
        <v>372</v>
      </c>
      <c r="H71" s="2">
        <v>10</v>
      </c>
      <c r="I71" s="2">
        <v>10</v>
      </c>
      <c r="J71" s="5">
        <v>49</v>
      </c>
      <c r="K71" s="5">
        <v>25</v>
      </c>
      <c r="L71" s="5">
        <v>15</v>
      </c>
      <c r="M71" s="5">
        <v>5</v>
      </c>
      <c r="N71" s="5">
        <v>4</v>
      </c>
      <c r="O71" s="5" t="s">
        <v>251</v>
      </c>
      <c r="P71" s="5" t="s">
        <v>168</v>
      </c>
      <c r="Q71" s="6">
        <v>82.380952380951996</v>
      </c>
      <c r="R71" s="5">
        <v>10</v>
      </c>
      <c r="S71" s="5">
        <v>33.333333333333002</v>
      </c>
      <c r="T71" s="5">
        <v>20</v>
      </c>
      <c r="U71" s="5">
        <v>19.047619047619001</v>
      </c>
      <c r="V71" s="6">
        <f>J71+Q71</f>
        <v>131.38095238095201</v>
      </c>
      <c r="W71" s="2"/>
    </row>
    <row r="72" spans="1:25" x14ac:dyDescent="0.25">
      <c r="A72" s="4">
        <v>24</v>
      </c>
      <c r="B72" s="5" t="s">
        <v>192</v>
      </c>
      <c r="C72" s="5"/>
      <c r="D72" s="5" t="s">
        <v>193</v>
      </c>
      <c r="E72" s="5" t="s">
        <v>371</v>
      </c>
      <c r="F72" s="5" t="s">
        <v>297</v>
      </c>
      <c r="G72" s="5" t="s">
        <v>372</v>
      </c>
      <c r="H72" s="2">
        <v>10</v>
      </c>
      <c r="I72" s="2">
        <v>10</v>
      </c>
      <c r="J72" s="5">
        <v>29</v>
      </c>
      <c r="K72" s="5">
        <v>15</v>
      </c>
      <c r="L72" s="5">
        <v>5</v>
      </c>
      <c r="M72" s="5">
        <v>5</v>
      </c>
      <c r="N72" s="5">
        <v>4</v>
      </c>
      <c r="O72" s="5" t="s">
        <v>252</v>
      </c>
      <c r="P72" s="5" t="s">
        <v>193</v>
      </c>
      <c r="Q72" s="6">
        <v>42.857142857143003</v>
      </c>
      <c r="R72" s="5">
        <v>5</v>
      </c>
      <c r="S72" s="5">
        <v>8.3333333333333002</v>
      </c>
      <c r="T72" s="5">
        <v>20</v>
      </c>
      <c r="U72" s="5">
        <v>9.5238095238095006</v>
      </c>
      <c r="V72" s="6">
        <f>J72+Q72</f>
        <v>71.857142857143003</v>
      </c>
      <c r="W72" s="2"/>
    </row>
    <row r="73" spans="1:25" x14ac:dyDescent="0.25">
      <c r="A73" s="4">
        <v>19</v>
      </c>
      <c r="B73" s="5" t="s">
        <v>184</v>
      </c>
      <c r="C73" s="5"/>
      <c r="D73" s="5" t="s">
        <v>185</v>
      </c>
      <c r="E73" s="5" t="s">
        <v>371</v>
      </c>
      <c r="F73" s="5" t="s">
        <v>297</v>
      </c>
      <c r="G73" s="5" t="s">
        <v>372</v>
      </c>
      <c r="H73" s="2">
        <v>9</v>
      </c>
      <c r="I73" s="2">
        <v>9</v>
      </c>
      <c r="J73" s="5">
        <v>39</v>
      </c>
      <c r="K73" s="5">
        <v>25</v>
      </c>
      <c r="L73" s="5">
        <v>5</v>
      </c>
      <c r="M73" s="5">
        <v>5</v>
      </c>
      <c r="N73" s="5">
        <v>4</v>
      </c>
      <c r="O73" s="5" t="s">
        <v>253</v>
      </c>
      <c r="P73" s="5" t="s">
        <v>185</v>
      </c>
      <c r="Q73" s="6">
        <v>42.857142857143003</v>
      </c>
      <c r="R73" s="5">
        <v>5</v>
      </c>
      <c r="S73" s="5">
        <v>8.3333333333333002</v>
      </c>
      <c r="T73" s="5">
        <v>20</v>
      </c>
      <c r="U73" s="5">
        <v>9.5238095238095006</v>
      </c>
      <c r="V73" s="6">
        <f>J73+Q73</f>
        <v>81.857142857143003</v>
      </c>
      <c r="W73" s="2"/>
      <c r="X73" s="9">
        <f>SUM(V71:V73)/3</f>
        <v>95.03174603174601</v>
      </c>
      <c r="Y73" s="7">
        <v>0</v>
      </c>
    </row>
    <row r="74" spans="1:25" x14ac:dyDescent="0.25">
      <c r="A74" s="4"/>
      <c r="B74" s="5"/>
      <c r="C74" s="5"/>
      <c r="D74" s="5"/>
      <c r="E74" s="5"/>
      <c r="F74" s="5"/>
      <c r="G74" s="5"/>
      <c r="H74" s="2"/>
      <c r="I74" s="2"/>
      <c r="J74" s="5"/>
      <c r="K74" s="5"/>
      <c r="L74" s="5"/>
      <c r="M74" s="5"/>
      <c r="N74" s="5"/>
      <c r="O74" s="5"/>
      <c r="P74" s="5"/>
      <c r="Q74" s="6"/>
      <c r="R74" s="5"/>
      <c r="S74" s="5"/>
      <c r="T74" s="5"/>
      <c r="U74" s="5"/>
      <c r="V74" s="6"/>
      <c r="W74" s="2"/>
    </row>
    <row r="75" spans="1:25" x14ac:dyDescent="0.25">
      <c r="A75" s="4">
        <v>10</v>
      </c>
      <c r="B75" s="5" t="s">
        <v>113</v>
      </c>
      <c r="C75" s="5"/>
      <c r="D75" s="5" t="s">
        <v>114</v>
      </c>
      <c r="E75" s="5" t="s">
        <v>375</v>
      </c>
      <c r="F75" s="5" t="s">
        <v>115</v>
      </c>
      <c r="G75" s="5" t="s">
        <v>373</v>
      </c>
      <c r="H75" s="2">
        <v>10</v>
      </c>
      <c r="I75" s="2">
        <v>10</v>
      </c>
      <c r="J75" s="5">
        <v>89</v>
      </c>
      <c r="K75" s="5">
        <v>70</v>
      </c>
      <c r="L75" s="5">
        <v>10</v>
      </c>
      <c r="M75" s="5">
        <v>5</v>
      </c>
      <c r="N75" s="5">
        <v>4</v>
      </c>
      <c r="O75" s="5" t="s">
        <v>254</v>
      </c>
      <c r="P75" s="5" t="s">
        <v>114</v>
      </c>
      <c r="Q75" s="6">
        <v>195.61904761905001</v>
      </c>
      <c r="R75" s="5">
        <v>100</v>
      </c>
      <c r="S75" s="5">
        <v>33.333333333333002</v>
      </c>
      <c r="T75" s="5">
        <v>48</v>
      </c>
      <c r="U75" s="5">
        <v>14.285714285714</v>
      </c>
      <c r="V75" s="6">
        <f>J75+Q75</f>
        <v>284.61904761904998</v>
      </c>
      <c r="W75" s="19" t="s">
        <v>309</v>
      </c>
    </row>
    <row r="76" spans="1:25" x14ac:dyDescent="0.25">
      <c r="A76" s="4">
        <v>17</v>
      </c>
      <c r="B76" s="5" t="s">
        <v>180</v>
      </c>
      <c r="C76" s="5"/>
      <c r="D76" s="5" t="s">
        <v>181</v>
      </c>
      <c r="E76" s="5" t="s">
        <v>375</v>
      </c>
      <c r="F76" s="5" t="s">
        <v>298</v>
      </c>
      <c r="G76" s="5" t="s">
        <v>374</v>
      </c>
      <c r="H76" s="2">
        <v>9</v>
      </c>
      <c r="I76" s="2">
        <v>9</v>
      </c>
      <c r="J76" s="5">
        <v>40</v>
      </c>
      <c r="K76" s="5">
        <v>25</v>
      </c>
      <c r="L76" s="5">
        <v>15</v>
      </c>
      <c r="M76" s="5">
        <v>0</v>
      </c>
      <c r="N76" s="5" t="s">
        <v>83</v>
      </c>
      <c r="O76" s="5" t="s">
        <v>255</v>
      </c>
      <c r="P76" s="5" t="s">
        <v>181</v>
      </c>
      <c r="Q76" s="6">
        <v>62.190476190477</v>
      </c>
      <c r="R76" s="5">
        <v>20</v>
      </c>
      <c r="S76" s="5">
        <v>16.666666666666998</v>
      </c>
      <c r="T76" s="5">
        <v>16</v>
      </c>
      <c r="U76" s="5">
        <v>9.5238095238095006</v>
      </c>
      <c r="V76" s="6">
        <f>J76+Q76</f>
        <v>102.190476190477</v>
      </c>
      <c r="W76" s="2"/>
      <c r="X76" s="9">
        <f>SUM(V75:V76)/2</f>
        <v>193.40476190476349</v>
      </c>
      <c r="Y76" s="7">
        <f>1/2</f>
        <v>0.5</v>
      </c>
    </row>
    <row r="77" spans="1:25" x14ac:dyDescent="0.25">
      <c r="A77" s="4"/>
      <c r="B77" s="5"/>
      <c r="C77" s="5"/>
      <c r="D77" s="5"/>
      <c r="E77" s="5"/>
      <c r="F77" s="5"/>
      <c r="G77" s="5"/>
      <c r="H77" s="2"/>
      <c r="I77" s="2"/>
      <c r="J77" s="5"/>
      <c r="K77" s="5"/>
      <c r="L77" s="5"/>
      <c r="M77" s="5"/>
      <c r="N77" s="5"/>
      <c r="O77" s="5"/>
      <c r="P77" s="5"/>
      <c r="Q77" s="6"/>
      <c r="R77" s="5"/>
      <c r="S77" s="5"/>
      <c r="T77" s="5"/>
      <c r="U77" s="5"/>
      <c r="V77" s="6"/>
      <c r="W77" s="2"/>
    </row>
    <row r="78" spans="1:25" x14ac:dyDescent="0.25">
      <c r="A78" s="4">
        <v>12</v>
      </c>
      <c r="B78" s="5" t="s">
        <v>101</v>
      </c>
      <c r="C78" s="5"/>
      <c r="D78" s="5" t="s">
        <v>102</v>
      </c>
      <c r="E78" s="5" t="s">
        <v>376</v>
      </c>
      <c r="F78" s="5" t="s">
        <v>299</v>
      </c>
      <c r="G78" s="5" t="s">
        <v>377</v>
      </c>
      <c r="H78" s="2">
        <v>11</v>
      </c>
      <c r="I78" s="2">
        <v>11</v>
      </c>
      <c r="J78" s="5">
        <v>97</v>
      </c>
      <c r="K78" s="5">
        <v>65</v>
      </c>
      <c r="L78" s="5">
        <v>15</v>
      </c>
      <c r="M78" s="5">
        <v>5</v>
      </c>
      <c r="N78" s="5">
        <v>12</v>
      </c>
      <c r="O78" s="5" t="s">
        <v>256</v>
      </c>
      <c r="P78" s="5" t="s">
        <v>102</v>
      </c>
      <c r="Q78" s="6">
        <v>193.14285714286001</v>
      </c>
      <c r="R78" s="5">
        <v>100</v>
      </c>
      <c r="S78" s="5">
        <v>33.333333333333002</v>
      </c>
      <c r="T78" s="5">
        <v>36</v>
      </c>
      <c r="U78" s="5">
        <v>23.809523809523998</v>
      </c>
      <c r="V78" s="6">
        <f>J78+Q78</f>
        <v>290.14285714286001</v>
      </c>
      <c r="W78" s="2"/>
    </row>
    <row r="79" spans="1:25" x14ac:dyDescent="0.25">
      <c r="A79" s="4">
        <v>13</v>
      </c>
      <c r="B79" s="5" t="s">
        <v>55</v>
      </c>
      <c r="C79" s="5"/>
      <c r="D79" s="5" t="s">
        <v>56</v>
      </c>
      <c r="E79" s="5" t="s">
        <v>376</v>
      </c>
      <c r="F79" s="5" t="s">
        <v>57</v>
      </c>
      <c r="G79" s="5" t="s">
        <v>378</v>
      </c>
      <c r="H79" s="2">
        <v>10</v>
      </c>
      <c r="I79" s="2">
        <v>10</v>
      </c>
      <c r="J79" s="5">
        <v>132</v>
      </c>
      <c r="K79" s="5">
        <v>100</v>
      </c>
      <c r="L79" s="5">
        <v>15</v>
      </c>
      <c r="M79" s="5">
        <v>5</v>
      </c>
      <c r="N79" s="5">
        <v>12</v>
      </c>
      <c r="O79" s="5" t="s">
        <v>257</v>
      </c>
      <c r="P79" s="5" t="s">
        <v>56</v>
      </c>
      <c r="Q79" s="6">
        <v>137.85714285713999</v>
      </c>
      <c r="R79" s="5">
        <v>100</v>
      </c>
      <c r="S79" s="5">
        <v>8.3333333333333002</v>
      </c>
      <c r="T79" s="5">
        <v>20</v>
      </c>
      <c r="U79" s="5">
        <v>9.5238095238095006</v>
      </c>
      <c r="V79" s="6">
        <f>J79+Q79</f>
        <v>269.85714285713999</v>
      </c>
      <c r="W79" s="2"/>
    </row>
    <row r="80" spans="1:25" x14ac:dyDescent="0.25">
      <c r="A80" s="4">
        <v>14</v>
      </c>
      <c r="B80" s="5" t="s">
        <v>135</v>
      </c>
      <c r="C80" s="5"/>
      <c r="D80" s="5" t="s">
        <v>136</v>
      </c>
      <c r="E80" s="5" t="s">
        <v>376</v>
      </c>
      <c r="F80" s="5" t="s">
        <v>57</v>
      </c>
      <c r="G80" s="5" t="s">
        <v>378</v>
      </c>
      <c r="H80" s="2">
        <v>9</v>
      </c>
      <c r="I80" s="2">
        <v>9</v>
      </c>
      <c r="J80" s="5">
        <v>67</v>
      </c>
      <c r="K80" s="5">
        <v>35</v>
      </c>
      <c r="L80" s="5">
        <v>15</v>
      </c>
      <c r="M80" s="5">
        <v>5</v>
      </c>
      <c r="N80" s="5">
        <v>12</v>
      </c>
      <c r="O80" s="5" t="s">
        <v>258</v>
      </c>
      <c r="P80" s="5" t="s">
        <v>136</v>
      </c>
      <c r="Q80" s="6">
        <v>89.857142857143003</v>
      </c>
      <c r="R80" s="5">
        <v>35</v>
      </c>
      <c r="S80" s="5">
        <v>33.333333333333002</v>
      </c>
      <c r="T80" s="5">
        <v>12</v>
      </c>
      <c r="U80" s="5">
        <v>9.5238095238095006</v>
      </c>
      <c r="V80" s="6">
        <f>J80+Q80</f>
        <v>156.857142857143</v>
      </c>
      <c r="W80" s="2"/>
    </row>
    <row r="81" spans="1:25" x14ac:dyDescent="0.25">
      <c r="A81" s="4">
        <v>2</v>
      </c>
      <c r="B81" s="5" t="s">
        <v>119</v>
      </c>
      <c r="C81" s="5"/>
      <c r="D81" s="5" t="s">
        <v>120</v>
      </c>
      <c r="E81" s="5" t="s">
        <v>376</v>
      </c>
      <c r="F81" s="5" t="s">
        <v>121</v>
      </c>
      <c r="G81" s="5" t="s">
        <v>379</v>
      </c>
      <c r="H81" s="2">
        <v>8</v>
      </c>
      <c r="I81" s="2">
        <v>8</v>
      </c>
      <c r="J81" s="5">
        <v>87</v>
      </c>
      <c r="K81" s="5">
        <v>60</v>
      </c>
      <c r="L81" s="5">
        <v>15</v>
      </c>
      <c r="M81" s="5">
        <v>0</v>
      </c>
      <c r="N81" s="5">
        <v>12</v>
      </c>
      <c r="O81" s="5" t="s">
        <v>259</v>
      </c>
      <c r="P81" s="5" t="s">
        <v>120</v>
      </c>
      <c r="Q81" s="6">
        <v>186.85714285713999</v>
      </c>
      <c r="R81" s="5">
        <v>100</v>
      </c>
      <c r="S81" s="5">
        <v>33.333333333333002</v>
      </c>
      <c r="T81" s="5">
        <v>44</v>
      </c>
      <c r="U81" s="5">
        <v>9.5238095238095006</v>
      </c>
      <c r="V81" s="6">
        <f>J81+Q81</f>
        <v>273.85714285713999</v>
      </c>
      <c r="W81" s="18" t="s">
        <v>308</v>
      </c>
      <c r="X81" s="9">
        <f>SUM(V78:V81)/4</f>
        <v>247.67857142857076</v>
      </c>
      <c r="Y81" s="7">
        <f>3/4</f>
        <v>0.75</v>
      </c>
    </row>
    <row r="82" spans="1:25" x14ac:dyDescent="0.25">
      <c r="A82" s="4"/>
      <c r="B82" s="5"/>
      <c r="C82" s="5"/>
      <c r="D82" s="5"/>
      <c r="E82" s="5"/>
      <c r="F82" s="5"/>
      <c r="G82" s="5"/>
      <c r="H82" s="2"/>
      <c r="I82" s="2"/>
      <c r="J82" s="5"/>
      <c r="K82" s="5"/>
      <c r="L82" s="5"/>
      <c r="M82" s="5"/>
      <c r="N82" s="5"/>
      <c r="O82" s="5"/>
      <c r="P82" s="5"/>
      <c r="Q82" s="6"/>
      <c r="R82" s="5"/>
      <c r="S82" s="5"/>
      <c r="T82" s="5"/>
      <c r="U82" s="5"/>
      <c r="V82" s="6"/>
      <c r="W82" s="18"/>
    </row>
    <row r="83" spans="1:25" x14ac:dyDescent="0.25">
      <c r="A83" s="4">
        <v>7</v>
      </c>
      <c r="B83" s="5" t="s">
        <v>129</v>
      </c>
      <c r="C83" s="5"/>
      <c r="D83" s="5" t="s">
        <v>130</v>
      </c>
      <c r="E83" s="5" t="s">
        <v>380</v>
      </c>
      <c r="F83" s="5" t="s">
        <v>49</v>
      </c>
      <c r="G83" s="5" t="s">
        <v>393</v>
      </c>
      <c r="H83" s="2">
        <v>8</v>
      </c>
      <c r="I83" s="2">
        <v>8</v>
      </c>
      <c r="J83" s="5">
        <v>70</v>
      </c>
      <c r="K83" s="5">
        <v>55</v>
      </c>
      <c r="L83" s="5">
        <v>15</v>
      </c>
      <c r="M83" s="5">
        <v>0</v>
      </c>
      <c r="N83" s="5" t="s">
        <v>83</v>
      </c>
      <c r="O83" s="5" t="s">
        <v>260</v>
      </c>
      <c r="P83" s="5" t="s">
        <v>130</v>
      </c>
      <c r="Q83" s="6">
        <v>172.38095238094999</v>
      </c>
      <c r="R83" s="5">
        <v>100</v>
      </c>
      <c r="S83" s="5">
        <v>33.333333333333002</v>
      </c>
      <c r="T83" s="5">
        <v>20</v>
      </c>
      <c r="U83" s="5">
        <v>19.047619047619001</v>
      </c>
      <c r="V83" s="6">
        <f t="shared" ref="V83:V90" si="1">J83+Q83</f>
        <v>242.38095238094999</v>
      </c>
      <c r="W83" s="19" t="s">
        <v>309</v>
      </c>
    </row>
    <row r="84" spans="1:25" x14ac:dyDescent="0.25">
      <c r="A84" s="4">
        <v>17</v>
      </c>
      <c r="B84" s="5" t="s">
        <v>188</v>
      </c>
      <c r="C84" s="5"/>
      <c r="D84" s="5" t="s">
        <v>189</v>
      </c>
      <c r="E84" s="5" t="s">
        <v>380</v>
      </c>
      <c r="F84" s="5" t="s">
        <v>49</v>
      </c>
      <c r="G84" s="5" t="s">
        <v>393</v>
      </c>
      <c r="H84" s="2">
        <v>8</v>
      </c>
      <c r="I84" s="2">
        <v>8</v>
      </c>
      <c r="J84" s="5">
        <v>35</v>
      </c>
      <c r="K84" s="5">
        <v>35</v>
      </c>
      <c r="L84" s="5" t="s">
        <v>83</v>
      </c>
      <c r="M84" s="5" t="s">
        <v>83</v>
      </c>
      <c r="N84" s="5">
        <v>0</v>
      </c>
      <c r="O84" s="5" t="s">
        <v>261</v>
      </c>
      <c r="P84" s="5" t="s">
        <v>189</v>
      </c>
      <c r="Q84" s="6">
        <v>33.333333333333002</v>
      </c>
      <c r="R84" s="5">
        <v>25</v>
      </c>
      <c r="S84" s="5">
        <v>8.3333333333333002</v>
      </c>
      <c r="T84" s="5" t="s">
        <v>83</v>
      </c>
      <c r="U84" s="5" t="s">
        <v>83</v>
      </c>
      <c r="V84" s="6">
        <f t="shared" si="1"/>
        <v>68.333333333333002</v>
      </c>
      <c r="W84" s="2"/>
    </row>
    <row r="85" spans="1:25" x14ac:dyDescent="0.25">
      <c r="A85" s="4">
        <v>8</v>
      </c>
      <c r="B85" s="5" t="s">
        <v>58</v>
      </c>
      <c r="C85" s="5"/>
      <c r="D85" s="5" t="s">
        <v>59</v>
      </c>
      <c r="E85" s="5" t="s">
        <v>380</v>
      </c>
      <c r="F85" s="5" t="s">
        <v>49</v>
      </c>
      <c r="G85" s="5" t="s">
        <v>393</v>
      </c>
      <c r="H85" s="2">
        <v>9</v>
      </c>
      <c r="I85" s="2">
        <v>9</v>
      </c>
      <c r="J85" s="5">
        <v>131</v>
      </c>
      <c r="K85" s="5">
        <v>95</v>
      </c>
      <c r="L85" s="5">
        <v>15</v>
      </c>
      <c r="M85" s="5">
        <v>5</v>
      </c>
      <c r="N85" s="5">
        <v>16</v>
      </c>
      <c r="O85" s="5" t="s">
        <v>262</v>
      </c>
      <c r="P85" s="5" t="s">
        <v>59</v>
      </c>
      <c r="Q85" s="6">
        <v>176.38095238094999</v>
      </c>
      <c r="R85" s="5">
        <v>100</v>
      </c>
      <c r="S85" s="5">
        <v>33.333333333333002</v>
      </c>
      <c r="T85" s="5">
        <v>24</v>
      </c>
      <c r="U85" s="5">
        <v>19.047619047619001</v>
      </c>
      <c r="V85" s="6">
        <f t="shared" si="1"/>
        <v>307.38095238095002</v>
      </c>
      <c r="W85" s="19" t="s">
        <v>309</v>
      </c>
    </row>
    <row r="86" spans="1:25" x14ac:dyDescent="0.25">
      <c r="A86" s="4">
        <v>10</v>
      </c>
      <c r="B86" s="5" t="s">
        <v>79</v>
      </c>
      <c r="C86" s="5"/>
      <c r="D86" s="5" t="s">
        <v>80</v>
      </c>
      <c r="E86" s="5" t="s">
        <v>380</v>
      </c>
      <c r="F86" s="5" t="s">
        <v>49</v>
      </c>
      <c r="G86" s="5" t="s">
        <v>394</v>
      </c>
      <c r="H86" s="2">
        <v>9</v>
      </c>
      <c r="I86" s="2">
        <v>9</v>
      </c>
      <c r="J86" s="5">
        <v>104</v>
      </c>
      <c r="K86" s="5">
        <v>80</v>
      </c>
      <c r="L86" s="5">
        <v>5</v>
      </c>
      <c r="M86" s="5">
        <v>15</v>
      </c>
      <c r="N86" s="5">
        <v>4</v>
      </c>
      <c r="O86" s="5" t="s">
        <v>263</v>
      </c>
      <c r="P86" s="5" t="s">
        <v>80</v>
      </c>
      <c r="Q86" s="6">
        <v>185.85714285713999</v>
      </c>
      <c r="R86" s="5">
        <v>100</v>
      </c>
      <c r="S86" s="5">
        <v>8.3333333333333002</v>
      </c>
      <c r="T86" s="5">
        <v>68</v>
      </c>
      <c r="U86" s="5">
        <v>9.5238095238095006</v>
      </c>
      <c r="V86" s="6">
        <f t="shared" si="1"/>
        <v>289.85714285713999</v>
      </c>
      <c r="W86" s="19" t="s">
        <v>309</v>
      </c>
    </row>
    <row r="87" spans="1:25" x14ac:dyDescent="0.25">
      <c r="A87" s="4">
        <v>12</v>
      </c>
      <c r="B87" s="5" t="s">
        <v>127</v>
      </c>
      <c r="C87" s="5"/>
      <c r="D87" s="5" t="s">
        <v>128</v>
      </c>
      <c r="E87" s="5" t="s">
        <v>380</v>
      </c>
      <c r="F87" s="5" t="s">
        <v>49</v>
      </c>
      <c r="G87" s="5" t="s">
        <v>395</v>
      </c>
      <c r="H87" s="2">
        <v>10</v>
      </c>
      <c r="I87" s="2">
        <v>10</v>
      </c>
      <c r="J87" s="5">
        <v>72</v>
      </c>
      <c r="K87" s="5">
        <v>40</v>
      </c>
      <c r="L87" s="5">
        <v>15</v>
      </c>
      <c r="M87" s="5">
        <v>5</v>
      </c>
      <c r="N87" s="5">
        <v>12</v>
      </c>
      <c r="O87" s="5" t="s">
        <v>264</v>
      </c>
      <c r="P87" s="5" t="s">
        <v>128</v>
      </c>
      <c r="Q87" s="6">
        <v>199.61904761905001</v>
      </c>
      <c r="R87" s="5">
        <v>100</v>
      </c>
      <c r="S87" s="5">
        <v>33.333333333333002</v>
      </c>
      <c r="T87" s="5">
        <v>52</v>
      </c>
      <c r="U87" s="5">
        <v>14.285714285714</v>
      </c>
      <c r="V87" s="6">
        <f t="shared" si="1"/>
        <v>271.61904761904998</v>
      </c>
      <c r="W87" s="19" t="s">
        <v>309</v>
      </c>
    </row>
    <row r="88" spans="1:25" x14ac:dyDescent="0.25">
      <c r="A88" s="4">
        <v>4</v>
      </c>
      <c r="B88" s="5" t="s">
        <v>63</v>
      </c>
      <c r="C88" s="5"/>
      <c r="D88" s="5" t="s">
        <v>64</v>
      </c>
      <c r="E88" s="5" t="s">
        <v>380</v>
      </c>
      <c r="F88" s="5" t="s">
        <v>49</v>
      </c>
      <c r="G88" s="5" t="s">
        <v>393</v>
      </c>
      <c r="H88" s="2">
        <v>9</v>
      </c>
      <c r="I88" s="2">
        <v>9</v>
      </c>
      <c r="J88" s="5">
        <v>127</v>
      </c>
      <c r="K88" s="5">
        <v>95</v>
      </c>
      <c r="L88" s="5">
        <v>15</v>
      </c>
      <c r="M88" s="5">
        <v>5</v>
      </c>
      <c r="N88" s="5">
        <v>12</v>
      </c>
      <c r="O88" s="5" t="s">
        <v>265</v>
      </c>
      <c r="P88" s="5" t="s">
        <v>64</v>
      </c>
      <c r="Q88" s="6">
        <v>207.61904761905001</v>
      </c>
      <c r="R88" s="5">
        <v>100</v>
      </c>
      <c r="S88" s="5">
        <v>33.333333333333002</v>
      </c>
      <c r="T88" s="5">
        <v>60</v>
      </c>
      <c r="U88" s="5">
        <v>14.285714285714</v>
      </c>
      <c r="V88" s="6">
        <f t="shared" si="1"/>
        <v>334.61904761904998</v>
      </c>
      <c r="W88" s="18" t="s">
        <v>308</v>
      </c>
    </row>
    <row r="89" spans="1:25" x14ac:dyDescent="0.25">
      <c r="A89" s="4">
        <v>17</v>
      </c>
      <c r="B89" s="5" t="s">
        <v>161</v>
      </c>
      <c r="C89" s="5"/>
      <c r="D89" s="5" t="s">
        <v>162</v>
      </c>
      <c r="E89" s="5" t="s">
        <v>380</v>
      </c>
      <c r="F89" s="5" t="s">
        <v>49</v>
      </c>
      <c r="G89" s="5" t="s">
        <v>393</v>
      </c>
      <c r="H89" s="2">
        <v>10</v>
      </c>
      <c r="I89" s="2">
        <v>10</v>
      </c>
      <c r="J89" s="5">
        <v>54</v>
      </c>
      <c r="K89" s="5">
        <v>35</v>
      </c>
      <c r="L89" s="5">
        <v>10</v>
      </c>
      <c r="M89" s="5">
        <v>5</v>
      </c>
      <c r="N89" s="5">
        <v>4</v>
      </c>
      <c r="O89" s="5" t="s">
        <v>266</v>
      </c>
      <c r="P89" s="5" t="s">
        <v>162</v>
      </c>
      <c r="Q89" s="6">
        <v>158.95238095238</v>
      </c>
      <c r="R89" s="5">
        <v>100</v>
      </c>
      <c r="S89" s="5">
        <v>16.666666666666998</v>
      </c>
      <c r="T89" s="5">
        <v>28</v>
      </c>
      <c r="U89" s="5">
        <v>14.285714285714</v>
      </c>
      <c r="V89" s="6">
        <f t="shared" si="1"/>
        <v>212.95238095238</v>
      </c>
      <c r="W89" s="2"/>
    </row>
    <row r="90" spans="1:25" x14ac:dyDescent="0.25">
      <c r="A90" s="4">
        <v>4</v>
      </c>
      <c r="B90" s="5" t="s">
        <v>47</v>
      </c>
      <c r="C90" s="5"/>
      <c r="D90" s="5" t="s">
        <v>48</v>
      </c>
      <c r="E90" s="5" t="s">
        <v>380</v>
      </c>
      <c r="F90" s="5" t="s">
        <v>49</v>
      </c>
      <c r="G90" s="5" t="s">
        <v>393</v>
      </c>
      <c r="H90" s="2">
        <v>11</v>
      </c>
      <c r="I90" s="2">
        <v>11</v>
      </c>
      <c r="J90" s="5">
        <v>140</v>
      </c>
      <c r="K90" s="5">
        <v>100</v>
      </c>
      <c r="L90" s="5">
        <v>15</v>
      </c>
      <c r="M90" s="5">
        <v>5</v>
      </c>
      <c r="N90" s="5">
        <v>20</v>
      </c>
      <c r="O90" s="5" t="s">
        <v>267</v>
      </c>
      <c r="P90" s="5" t="s">
        <v>48</v>
      </c>
      <c r="Q90" s="6">
        <v>236.33333333332999</v>
      </c>
      <c r="R90" s="5">
        <v>100</v>
      </c>
      <c r="S90" s="5">
        <v>41.666666666666998</v>
      </c>
      <c r="T90" s="5">
        <v>28</v>
      </c>
      <c r="U90" s="5">
        <v>66.666666666666998</v>
      </c>
      <c r="V90" s="6">
        <f t="shared" si="1"/>
        <v>376.33333333332996</v>
      </c>
      <c r="W90" s="18" t="s">
        <v>308</v>
      </c>
      <c r="X90" s="9">
        <f>SUM(V83:V90)/8</f>
        <v>262.93452380952289</v>
      </c>
      <c r="Y90" s="7">
        <f>10/8</f>
        <v>1.25</v>
      </c>
    </row>
    <row r="91" spans="1:25" x14ac:dyDescent="0.25">
      <c r="A91" s="4"/>
      <c r="B91" s="5"/>
      <c r="C91" s="5"/>
      <c r="D91" s="5"/>
      <c r="E91" s="5"/>
      <c r="F91" s="5"/>
      <c r="G91" s="5"/>
      <c r="H91" s="2"/>
      <c r="I91" s="2"/>
      <c r="J91" s="5"/>
      <c r="K91" s="5"/>
      <c r="L91" s="5"/>
      <c r="M91" s="5"/>
      <c r="N91" s="5"/>
      <c r="O91" s="5"/>
      <c r="P91" s="5"/>
      <c r="Q91" s="6"/>
      <c r="R91" s="5"/>
      <c r="S91" s="5"/>
      <c r="T91" s="5"/>
      <c r="U91" s="5"/>
      <c r="V91" s="6"/>
      <c r="W91" s="2"/>
    </row>
    <row r="92" spans="1:25" x14ac:dyDescent="0.25">
      <c r="A92" s="4">
        <v>1</v>
      </c>
      <c r="B92" s="5" t="s">
        <v>18</v>
      </c>
      <c r="C92" s="5"/>
      <c r="D92" s="5" t="s">
        <v>19</v>
      </c>
      <c r="E92" s="5" t="s">
        <v>380</v>
      </c>
      <c r="F92" s="5" t="s">
        <v>300</v>
      </c>
      <c r="G92" s="5" t="s">
        <v>387</v>
      </c>
      <c r="H92" s="2">
        <v>11</v>
      </c>
      <c r="I92" s="2">
        <v>11</v>
      </c>
      <c r="J92" s="5">
        <v>217</v>
      </c>
      <c r="K92" s="5">
        <v>90</v>
      </c>
      <c r="L92" s="5">
        <v>50</v>
      </c>
      <c r="M92" s="5">
        <v>5</v>
      </c>
      <c r="N92" s="5">
        <v>72</v>
      </c>
      <c r="O92" s="5" t="s">
        <v>268</v>
      </c>
      <c r="P92" s="5" t="s">
        <v>19</v>
      </c>
      <c r="Q92" s="6">
        <v>257.95238095238</v>
      </c>
      <c r="R92" s="5">
        <v>100</v>
      </c>
      <c r="S92" s="5">
        <v>91.666666666666998</v>
      </c>
      <c r="T92" s="5">
        <v>52</v>
      </c>
      <c r="U92" s="5">
        <v>14.285714285714</v>
      </c>
      <c r="V92" s="6">
        <f t="shared" ref="V92:V102" si="2">J92+Q92</f>
        <v>474.95238095238</v>
      </c>
      <c r="W92" s="17" t="s">
        <v>307</v>
      </c>
    </row>
    <row r="93" spans="1:25" x14ac:dyDescent="0.25">
      <c r="A93" s="4">
        <v>2</v>
      </c>
      <c r="B93" s="5" t="s">
        <v>29</v>
      </c>
      <c r="C93" s="5"/>
      <c r="D93" s="5" t="s">
        <v>30</v>
      </c>
      <c r="E93" s="5" t="s">
        <v>380</v>
      </c>
      <c r="F93" s="5" t="s">
        <v>300</v>
      </c>
      <c r="G93" s="5" t="s">
        <v>381</v>
      </c>
      <c r="H93" s="2">
        <v>11</v>
      </c>
      <c r="I93" s="2">
        <v>11</v>
      </c>
      <c r="J93" s="5">
        <v>169</v>
      </c>
      <c r="K93" s="5">
        <v>100</v>
      </c>
      <c r="L93" s="5">
        <v>20</v>
      </c>
      <c r="M93" s="5">
        <v>5</v>
      </c>
      <c r="N93" s="5">
        <v>44</v>
      </c>
      <c r="O93" s="5" t="s">
        <v>269</v>
      </c>
      <c r="P93" s="5" t="s">
        <v>30</v>
      </c>
      <c r="Q93" s="6">
        <v>189.14285714286001</v>
      </c>
      <c r="R93" s="5">
        <v>100</v>
      </c>
      <c r="S93" s="5">
        <v>33.333333333333002</v>
      </c>
      <c r="T93" s="5">
        <v>32</v>
      </c>
      <c r="U93" s="5">
        <v>23.809523809523998</v>
      </c>
      <c r="V93" s="6">
        <f t="shared" si="2"/>
        <v>358.14285714286001</v>
      </c>
      <c r="W93" s="19" t="s">
        <v>309</v>
      </c>
    </row>
    <row r="94" spans="1:25" x14ac:dyDescent="0.25">
      <c r="A94" s="4">
        <v>3</v>
      </c>
      <c r="B94" s="5" t="s">
        <v>10</v>
      </c>
      <c r="C94" s="5"/>
      <c r="D94" s="5" t="s">
        <v>11</v>
      </c>
      <c r="E94" s="5" t="s">
        <v>380</v>
      </c>
      <c r="F94" s="5" t="s">
        <v>300</v>
      </c>
      <c r="G94" s="5" t="s">
        <v>381</v>
      </c>
      <c r="H94" s="2">
        <v>10</v>
      </c>
      <c r="I94" s="2">
        <v>10</v>
      </c>
      <c r="J94" s="5">
        <v>400</v>
      </c>
      <c r="K94" s="5">
        <v>100</v>
      </c>
      <c r="L94" s="5">
        <v>100</v>
      </c>
      <c r="M94" s="5">
        <v>100</v>
      </c>
      <c r="N94" s="5">
        <v>100</v>
      </c>
      <c r="O94" s="5" t="s">
        <v>270</v>
      </c>
      <c r="P94" s="5" t="s">
        <v>11</v>
      </c>
      <c r="Q94" s="6">
        <v>400</v>
      </c>
      <c r="R94" s="5">
        <v>100</v>
      </c>
      <c r="S94" s="5">
        <v>100</v>
      </c>
      <c r="T94" s="5">
        <v>100</v>
      </c>
      <c r="U94" s="5">
        <v>100</v>
      </c>
      <c r="V94" s="6">
        <f t="shared" si="2"/>
        <v>800</v>
      </c>
      <c r="W94" s="17" t="s">
        <v>307</v>
      </c>
    </row>
    <row r="95" spans="1:25" x14ac:dyDescent="0.25">
      <c r="A95" s="4">
        <v>4</v>
      </c>
      <c r="B95" s="5" t="s">
        <v>65</v>
      </c>
      <c r="C95" s="5"/>
      <c r="D95" s="5" t="s">
        <v>66</v>
      </c>
      <c r="E95" s="5" t="s">
        <v>380</v>
      </c>
      <c r="F95" s="5" t="s">
        <v>301</v>
      </c>
      <c r="G95" s="5" t="s">
        <v>382</v>
      </c>
      <c r="H95" s="2">
        <v>10</v>
      </c>
      <c r="I95" s="2">
        <v>10</v>
      </c>
      <c r="J95" s="5">
        <v>124</v>
      </c>
      <c r="K95" s="5">
        <v>100</v>
      </c>
      <c r="L95" s="5">
        <v>15</v>
      </c>
      <c r="M95" s="5">
        <v>5</v>
      </c>
      <c r="N95" s="5">
        <v>4</v>
      </c>
      <c r="O95" s="5" t="s">
        <v>271</v>
      </c>
      <c r="P95" s="5" t="s">
        <v>66</v>
      </c>
      <c r="Q95" s="6">
        <v>325.33333333333002</v>
      </c>
      <c r="R95" s="5">
        <v>100</v>
      </c>
      <c r="S95" s="5">
        <v>33.333333333333002</v>
      </c>
      <c r="T95" s="5">
        <v>92</v>
      </c>
      <c r="U95" s="5">
        <v>100</v>
      </c>
      <c r="V95" s="6">
        <f t="shared" si="2"/>
        <v>449.33333333333002</v>
      </c>
      <c r="W95" s="18" t="s">
        <v>308</v>
      </c>
    </row>
    <row r="96" spans="1:25" x14ac:dyDescent="0.25">
      <c r="A96" s="4">
        <v>5</v>
      </c>
      <c r="B96" s="5" t="s">
        <v>22</v>
      </c>
      <c r="C96" s="5"/>
      <c r="D96" s="5" t="s">
        <v>23</v>
      </c>
      <c r="E96" s="5" t="s">
        <v>380</v>
      </c>
      <c r="F96" s="5" t="s">
        <v>302</v>
      </c>
      <c r="G96" s="5" t="s">
        <v>383</v>
      </c>
      <c r="H96" s="2">
        <v>10</v>
      </c>
      <c r="I96" s="2">
        <v>10</v>
      </c>
      <c r="J96" s="5">
        <v>182</v>
      </c>
      <c r="K96" s="5">
        <v>90</v>
      </c>
      <c r="L96" s="5">
        <v>15</v>
      </c>
      <c r="M96" s="5">
        <v>5</v>
      </c>
      <c r="N96" s="5">
        <v>72</v>
      </c>
      <c r="O96" s="5" t="s">
        <v>272</v>
      </c>
      <c r="P96" s="5" t="s">
        <v>23</v>
      </c>
      <c r="Q96" s="6">
        <v>150.61904761905001</v>
      </c>
      <c r="R96" s="5">
        <v>100</v>
      </c>
      <c r="S96" s="5">
        <v>8.3333333333333002</v>
      </c>
      <c r="T96" s="5">
        <v>28</v>
      </c>
      <c r="U96" s="5">
        <v>14.285714285714</v>
      </c>
      <c r="V96" s="6">
        <f t="shared" si="2"/>
        <v>332.61904761904998</v>
      </c>
      <c r="W96" s="18" t="s">
        <v>308</v>
      </c>
    </row>
    <row r="97" spans="1:25" x14ac:dyDescent="0.25">
      <c r="A97" s="4">
        <v>6</v>
      </c>
      <c r="B97" s="5" t="s">
        <v>52</v>
      </c>
      <c r="C97" s="5"/>
      <c r="D97" s="5" t="s">
        <v>53</v>
      </c>
      <c r="E97" s="5" t="s">
        <v>380</v>
      </c>
      <c r="F97" s="5" t="s">
        <v>54</v>
      </c>
      <c r="G97" s="5" t="s">
        <v>384</v>
      </c>
      <c r="H97" s="2">
        <v>10</v>
      </c>
      <c r="I97" s="2">
        <v>10</v>
      </c>
      <c r="J97" s="5">
        <v>136</v>
      </c>
      <c r="K97" s="5">
        <v>70</v>
      </c>
      <c r="L97" s="5">
        <v>25</v>
      </c>
      <c r="M97" s="5">
        <v>5</v>
      </c>
      <c r="N97" s="5">
        <v>36</v>
      </c>
      <c r="O97" s="5" t="s">
        <v>273</v>
      </c>
      <c r="P97" s="5" t="s">
        <v>53</v>
      </c>
      <c r="Q97" s="6">
        <v>214.66666666667001</v>
      </c>
      <c r="R97" s="5">
        <v>100</v>
      </c>
      <c r="S97" s="5">
        <v>33.333333333333002</v>
      </c>
      <c r="T97" s="5">
        <v>48</v>
      </c>
      <c r="U97" s="5">
        <v>33.333333333333002</v>
      </c>
      <c r="V97" s="6">
        <f t="shared" si="2"/>
        <v>350.66666666667004</v>
      </c>
      <c r="W97" s="18" t="s">
        <v>308</v>
      </c>
    </row>
    <row r="98" spans="1:25" x14ac:dyDescent="0.25">
      <c r="A98" s="4">
        <v>7</v>
      </c>
      <c r="B98" s="5" t="s">
        <v>12</v>
      </c>
      <c r="C98" s="5"/>
      <c r="D98" s="5" t="s">
        <v>13</v>
      </c>
      <c r="E98" s="5" t="s">
        <v>380</v>
      </c>
      <c r="F98" s="5" t="s">
        <v>14</v>
      </c>
      <c r="G98" s="5" t="s">
        <v>385</v>
      </c>
      <c r="H98" s="2">
        <v>9</v>
      </c>
      <c r="I98" s="2">
        <v>9</v>
      </c>
      <c r="J98" s="5">
        <v>315</v>
      </c>
      <c r="K98" s="5">
        <v>100</v>
      </c>
      <c r="L98" s="5">
        <v>15</v>
      </c>
      <c r="M98" s="5">
        <v>100</v>
      </c>
      <c r="N98" s="5">
        <v>100</v>
      </c>
      <c r="O98" s="5" t="s">
        <v>274</v>
      </c>
      <c r="P98" s="5" t="s">
        <v>13</v>
      </c>
      <c r="Q98" s="6">
        <v>400</v>
      </c>
      <c r="R98" s="5">
        <v>100</v>
      </c>
      <c r="S98" s="5">
        <v>100</v>
      </c>
      <c r="T98" s="5">
        <v>100</v>
      </c>
      <c r="U98" s="5">
        <v>100</v>
      </c>
      <c r="V98" s="6">
        <f t="shared" si="2"/>
        <v>715</v>
      </c>
      <c r="W98" s="17" t="s">
        <v>307</v>
      </c>
    </row>
    <row r="99" spans="1:25" x14ac:dyDescent="0.25">
      <c r="A99" s="4">
        <v>8</v>
      </c>
      <c r="B99" s="5" t="s">
        <v>67</v>
      </c>
      <c r="C99" s="5"/>
      <c r="D99" s="5" t="s">
        <v>68</v>
      </c>
      <c r="E99" s="5" t="s">
        <v>380</v>
      </c>
      <c r="F99" s="5" t="s">
        <v>300</v>
      </c>
      <c r="G99" s="5" t="s">
        <v>386</v>
      </c>
      <c r="H99" s="2">
        <v>9</v>
      </c>
      <c r="I99" s="2">
        <v>9</v>
      </c>
      <c r="J99" s="5">
        <v>122</v>
      </c>
      <c r="K99" s="5">
        <v>90</v>
      </c>
      <c r="L99" s="5">
        <v>15</v>
      </c>
      <c r="M99" s="5">
        <v>5</v>
      </c>
      <c r="N99" s="5">
        <v>12</v>
      </c>
      <c r="O99" s="5" t="s">
        <v>275</v>
      </c>
      <c r="P99" s="5" t="s">
        <v>68</v>
      </c>
      <c r="Q99" s="6">
        <v>176.04761904762</v>
      </c>
      <c r="R99" s="5">
        <v>100</v>
      </c>
      <c r="S99" s="5">
        <v>25</v>
      </c>
      <c r="T99" s="5">
        <v>32</v>
      </c>
      <c r="U99" s="5">
        <v>19.047619047619001</v>
      </c>
      <c r="V99" s="6">
        <f t="shared" si="2"/>
        <v>298.04761904762</v>
      </c>
      <c r="W99" s="19" t="s">
        <v>309</v>
      </c>
    </row>
    <row r="100" spans="1:25" x14ac:dyDescent="0.25">
      <c r="A100" s="4">
        <v>9</v>
      </c>
      <c r="B100" s="5" t="s">
        <v>143</v>
      </c>
      <c r="C100" s="5"/>
      <c r="D100" s="5" t="s">
        <v>144</v>
      </c>
      <c r="E100" s="5" t="s">
        <v>380</v>
      </c>
      <c r="F100" s="5" t="s">
        <v>300</v>
      </c>
      <c r="G100" s="5" t="s">
        <v>387</v>
      </c>
      <c r="H100" s="2">
        <v>8</v>
      </c>
      <c r="I100" s="2">
        <v>8</v>
      </c>
      <c r="J100" s="5">
        <v>59</v>
      </c>
      <c r="K100" s="5">
        <v>35</v>
      </c>
      <c r="L100" s="5">
        <v>15</v>
      </c>
      <c r="M100" s="5">
        <v>5</v>
      </c>
      <c r="N100" s="5">
        <v>4</v>
      </c>
      <c r="O100" s="5" t="s">
        <v>276</v>
      </c>
      <c r="P100" s="5" t="s">
        <v>144</v>
      </c>
      <c r="Q100" s="6">
        <v>154.52380952381</v>
      </c>
      <c r="R100" s="5">
        <v>100</v>
      </c>
      <c r="S100" s="5">
        <v>25</v>
      </c>
      <c r="T100" s="5">
        <v>20</v>
      </c>
      <c r="U100" s="5">
        <v>9.5238095238095006</v>
      </c>
      <c r="V100" s="6">
        <f t="shared" si="2"/>
        <v>213.52380952381</v>
      </c>
      <c r="W100" s="2"/>
    </row>
    <row r="101" spans="1:25" x14ac:dyDescent="0.25">
      <c r="A101" s="4">
        <v>10</v>
      </c>
      <c r="B101" s="5" t="s">
        <v>103</v>
      </c>
      <c r="C101" s="5"/>
      <c r="D101" s="5" t="s">
        <v>104</v>
      </c>
      <c r="E101" s="5" t="s">
        <v>380</v>
      </c>
      <c r="F101" s="5" t="s">
        <v>303</v>
      </c>
      <c r="G101" s="5" t="s">
        <v>389</v>
      </c>
      <c r="H101" s="2">
        <v>7</v>
      </c>
      <c r="I101" s="2">
        <v>8</v>
      </c>
      <c r="J101" s="5">
        <v>97</v>
      </c>
      <c r="K101" s="5">
        <v>65</v>
      </c>
      <c r="L101" s="5">
        <v>15</v>
      </c>
      <c r="M101" s="5">
        <v>5</v>
      </c>
      <c r="N101" s="5">
        <v>12</v>
      </c>
      <c r="O101" s="5" t="s">
        <v>277</v>
      </c>
      <c r="P101" s="5" t="s">
        <v>104</v>
      </c>
      <c r="Q101" s="6">
        <v>170.85714285713999</v>
      </c>
      <c r="R101" s="5">
        <v>100</v>
      </c>
      <c r="S101" s="5">
        <v>33.333333333333002</v>
      </c>
      <c r="T101" s="5">
        <v>28</v>
      </c>
      <c r="U101" s="5">
        <v>9.5238095238095006</v>
      </c>
      <c r="V101" s="6">
        <f t="shared" si="2"/>
        <v>267.85714285713999</v>
      </c>
      <c r="W101" s="18" t="s">
        <v>308</v>
      </c>
    </row>
    <row r="102" spans="1:25" x14ac:dyDescent="0.25">
      <c r="A102" s="4">
        <v>11</v>
      </c>
      <c r="B102" s="5" t="s">
        <v>145</v>
      </c>
      <c r="C102" s="5"/>
      <c r="D102" s="5" t="s">
        <v>146</v>
      </c>
      <c r="E102" s="5" t="s">
        <v>380</v>
      </c>
      <c r="F102" s="5" t="s">
        <v>147</v>
      </c>
      <c r="G102" s="5" t="s">
        <v>388</v>
      </c>
      <c r="H102" s="2">
        <v>5</v>
      </c>
      <c r="I102" s="2">
        <v>8</v>
      </c>
      <c r="J102" s="5">
        <v>59</v>
      </c>
      <c r="K102" s="5">
        <v>35</v>
      </c>
      <c r="L102" s="5">
        <v>15</v>
      </c>
      <c r="M102" s="5">
        <v>5</v>
      </c>
      <c r="N102" s="5">
        <v>4</v>
      </c>
      <c r="O102" s="5" t="s">
        <v>278</v>
      </c>
      <c r="P102" s="5" t="s">
        <v>146</v>
      </c>
      <c r="Q102" s="6">
        <v>88.380952380951996</v>
      </c>
      <c r="R102" s="5">
        <v>20</v>
      </c>
      <c r="S102" s="5">
        <v>33.333333333333002</v>
      </c>
      <c r="T102" s="5">
        <v>16</v>
      </c>
      <c r="U102" s="5">
        <v>19.047619047619001</v>
      </c>
      <c r="V102" s="6">
        <f t="shared" si="2"/>
        <v>147.38095238095201</v>
      </c>
      <c r="W102" s="2"/>
      <c r="X102" s="9">
        <f>SUM(V92:V102)/11</f>
        <v>400.683982683983</v>
      </c>
      <c r="Y102" s="7">
        <f>(5+1+5+3+3+3+5+1+3)/11</f>
        <v>2.6363636363636362</v>
      </c>
    </row>
    <row r="103" spans="1:25" x14ac:dyDescent="0.25">
      <c r="A103" s="4"/>
      <c r="B103" s="5"/>
      <c r="C103" s="5"/>
      <c r="D103" s="5"/>
      <c r="E103" s="5"/>
      <c r="F103" s="5"/>
      <c r="G103" s="5"/>
      <c r="H103" s="2"/>
      <c r="I103" s="2"/>
      <c r="J103" s="5"/>
      <c r="K103" s="5"/>
      <c r="L103" s="5"/>
      <c r="M103" s="5"/>
      <c r="N103" s="5"/>
      <c r="O103" s="5"/>
      <c r="P103" s="5"/>
      <c r="Q103" s="6"/>
      <c r="R103" s="5"/>
      <c r="S103" s="5"/>
      <c r="T103" s="5"/>
      <c r="U103" s="5"/>
      <c r="V103" s="6"/>
      <c r="W103" s="2"/>
    </row>
    <row r="104" spans="1:25" x14ac:dyDescent="0.25">
      <c r="A104" s="4">
        <v>18</v>
      </c>
      <c r="B104" s="5" t="s">
        <v>173</v>
      </c>
      <c r="C104" s="5"/>
      <c r="D104" s="5" t="s">
        <v>174</v>
      </c>
      <c r="E104" s="5" t="s">
        <v>392</v>
      </c>
      <c r="F104" s="5" t="s">
        <v>154</v>
      </c>
      <c r="G104" s="5" t="s">
        <v>390</v>
      </c>
      <c r="H104" s="2">
        <v>9</v>
      </c>
      <c r="I104" s="2">
        <v>9</v>
      </c>
      <c r="J104" s="5">
        <v>44</v>
      </c>
      <c r="K104" s="5">
        <v>20</v>
      </c>
      <c r="L104" s="5">
        <v>15</v>
      </c>
      <c r="M104" s="5">
        <v>5</v>
      </c>
      <c r="N104" s="5">
        <v>4</v>
      </c>
      <c r="O104" s="5" t="s">
        <v>279</v>
      </c>
      <c r="P104" s="5" t="s">
        <v>174</v>
      </c>
      <c r="Q104" s="6">
        <v>56.857142857143003</v>
      </c>
      <c r="R104" s="5">
        <v>15</v>
      </c>
      <c r="S104" s="5">
        <v>8.3333333333333002</v>
      </c>
      <c r="T104" s="5">
        <v>24</v>
      </c>
      <c r="U104" s="5">
        <v>9.5238095238095006</v>
      </c>
      <c r="V104" s="6">
        <f>J104+Q104</f>
        <v>100.857142857143</v>
      </c>
      <c r="W104" s="2"/>
    </row>
    <row r="105" spans="1:25" x14ac:dyDescent="0.25">
      <c r="A105" s="4">
        <v>11</v>
      </c>
      <c r="B105" s="5" t="s">
        <v>110</v>
      </c>
      <c r="C105" s="5"/>
      <c r="D105" s="5" t="s">
        <v>111</v>
      </c>
      <c r="E105" s="5" t="s">
        <v>392</v>
      </c>
      <c r="F105" s="5" t="s">
        <v>112</v>
      </c>
      <c r="G105" s="5" t="s">
        <v>391</v>
      </c>
      <c r="H105" s="2">
        <v>10</v>
      </c>
      <c r="I105" s="2">
        <v>10</v>
      </c>
      <c r="J105" s="5">
        <v>92</v>
      </c>
      <c r="K105" s="5">
        <v>45</v>
      </c>
      <c r="L105" s="5">
        <v>15</v>
      </c>
      <c r="M105" s="5">
        <v>0</v>
      </c>
      <c r="N105" s="5">
        <v>32</v>
      </c>
      <c r="O105" s="5" t="s">
        <v>280</v>
      </c>
      <c r="P105" s="5" t="s">
        <v>111</v>
      </c>
      <c r="Q105" s="6">
        <v>188.38095238094999</v>
      </c>
      <c r="R105" s="5">
        <v>100</v>
      </c>
      <c r="S105" s="5">
        <v>33.333333333333002</v>
      </c>
      <c r="T105" s="5">
        <v>36</v>
      </c>
      <c r="U105" s="5">
        <v>19.047619047619001</v>
      </c>
      <c r="V105" s="6">
        <f>J105+Q105</f>
        <v>280.38095238095002</v>
      </c>
      <c r="W105" s="19" t="s">
        <v>309</v>
      </c>
    </row>
    <row r="106" spans="1:25" x14ac:dyDescent="0.25">
      <c r="A106" s="4">
        <v>18</v>
      </c>
      <c r="B106" s="5" t="s">
        <v>152</v>
      </c>
      <c r="C106" s="5"/>
      <c r="D106" s="5" t="s">
        <v>153</v>
      </c>
      <c r="E106" s="5" t="s">
        <v>392</v>
      </c>
      <c r="F106" s="5" t="s">
        <v>154</v>
      </c>
      <c r="G106" s="5" t="s">
        <v>390</v>
      </c>
      <c r="H106" s="2">
        <v>11</v>
      </c>
      <c r="I106" s="2">
        <v>11</v>
      </c>
      <c r="J106" s="5">
        <v>57</v>
      </c>
      <c r="K106" s="5">
        <v>20</v>
      </c>
      <c r="L106" s="5">
        <v>20</v>
      </c>
      <c r="M106" s="5">
        <v>5</v>
      </c>
      <c r="N106" s="5">
        <v>12</v>
      </c>
      <c r="O106" s="5" t="s">
        <v>281</v>
      </c>
      <c r="P106" s="5" t="s">
        <v>153</v>
      </c>
      <c r="Q106" s="6">
        <v>100.04761904762</v>
      </c>
      <c r="R106" s="5">
        <v>40</v>
      </c>
      <c r="S106" s="5">
        <v>25</v>
      </c>
      <c r="T106" s="5">
        <v>16</v>
      </c>
      <c r="U106" s="5">
        <v>19.047619047619001</v>
      </c>
      <c r="V106" s="6">
        <f>J106+Q106</f>
        <v>157.04761904762</v>
      </c>
      <c r="W106" s="2"/>
      <c r="X106" s="9">
        <f>SUM(V104:V106)/3</f>
        <v>179.42857142857102</v>
      </c>
      <c r="Y106" s="7">
        <f>1/3</f>
        <v>0.33333333333333331</v>
      </c>
    </row>
  </sheetData>
  <sortState ref="A3:W84">
    <sortCondition ref="B3:B84"/>
  </sortState>
  <mergeCells count="1">
    <mergeCell ref="A1: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N7" sqref="N7"/>
    </sheetView>
  </sheetViews>
  <sheetFormatPr defaultRowHeight="15" x14ac:dyDescent="0.25"/>
  <cols>
    <col min="1" max="1" width="4.140625" customWidth="1"/>
    <col min="2" max="2" width="37.85546875" customWidth="1"/>
    <col min="3" max="3" width="5.7109375" style="22" bestFit="1" customWidth="1"/>
    <col min="4" max="4" width="4.85546875" style="1" bestFit="1" customWidth="1"/>
    <col min="5" max="5" width="5.42578125" style="1" bestFit="1" customWidth="1"/>
    <col min="6" max="6" width="6" style="1" bestFit="1" customWidth="1"/>
    <col min="7" max="7" width="7.7109375" style="1" customWidth="1"/>
    <col min="8" max="8" width="10.85546875" style="1" bestFit="1" customWidth="1"/>
    <col min="9" max="9" width="14.140625" style="57" customWidth="1"/>
    <col min="10" max="10" width="7.7109375" style="24" bestFit="1" customWidth="1"/>
    <col min="258" max="258" width="4.140625" customWidth="1"/>
    <col min="259" max="259" width="31.7109375" customWidth="1"/>
    <col min="260" max="260" width="8.7109375" customWidth="1"/>
    <col min="261" max="261" width="8.85546875" customWidth="1"/>
    <col min="262" max="263" width="6.7109375" customWidth="1"/>
    <col min="264" max="264" width="7.7109375" customWidth="1"/>
    <col min="265" max="265" width="11" customWidth="1"/>
    <col min="266" max="266" width="9" customWidth="1"/>
    <col min="514" max="514" width="4.140625" customWidth="1"/>
    <col min="515" max="515" width="31.7109375" customWidth="1"/>
    <col min="516" max="516" width="8.7109375" customWidth="1"/>
    <col min="517" max="517" width="8.85546875" customWidth="1"/>
    <col min="518" max="519" width="6.7109375" customWidth="1"/>
    <col min="520" max="520" width="7.7109375" customWidth="1"/>
    <col min="521" max="521" width="11" customWidth="1"/>
    <col min="522" max="522" width="9" customWidth="1"/>
    <col min="770" max="770" width="4.140625" customWidth="1"/>
    <col min="771" max="771" width="31.7109375" customWidth="1"/>
    <col min="772" max="772" width="8.7109375" customWidth="1"/>
    <col min="773" max="773" width="8.85546875" customWidth="1"/>
    <col min="774" max="775" width="6.7109375" customWidth="1"/>
    <col min="776" max="776" width="7.7109375" customWidth="1"/>
    <col min="777" max="777" width="11" customWidth="1"/>
    <col min="778" max="778" width="9" customWidth="1"/>
    <col min="1026" max="1026" width="4.140625" customWidth="1"/>
    <col min="1027" max="1027" width="31.7109375" customWidth="1"/>
    <col min="1028" max="1028" width="8.7109375" customWidth="1"/>
    <col min="1029" max="1029" width="8.85546875" customWidth="1"/>
    <col min="1030" max="1031" width="6.7109375" customWidth="1"/>
    <col min="1032" max="1032" width="7.7109375" customWidth="1"/>
    <col min="1033" max="1033" width="11" customWidth="1"/>
    <col min="1034" max="1034" width="9" customWidth="1"/>
    <col min="1282" max="1282" width="4.140625" customWidth="1"/>
    <col min="1283" max="1283" width="31.7109375" customWidth="1"/>
    <col min="1284" max="1284" width="8.7109375" customWidth="1"/>
    <col min="1285" max="1285" width="8.85546875" customWidth="1"/>
    <col min="1286" max="1287" width="6.7109375" customWidth="1"/>
    <col min="1288" max="1288" width="7.7109375" customWidth="1"/>
    <col min="1289" max="1289" width="11" customWidth="1"/>
    <col min="1290" max="1290" width="9" customWidth="1"/>
    <col min="1538" max="1538" width="4.140625" customWidth="1"/>
    <col min="1539" max="1539" width="31.7109375" customWidth="1"/>
    <col min="1540" max="1540" width="8.7109375" customWidth="1"/>
    <col min="1541" max="1541" width="8.85546875" customWidth="1"/>
    <col min="1542" max="1543" width="6.7109375" customWidth="1"/>
    <col min="1544" max="1544" width="7.7109375" customWidth="1"/>
    <col min="1545" max="1545" width="11" customWidth="1"/>
    <col min="1546" max="1546" width="9" customWidth="1"/>
    <col min="1794" max="1794" width="4.140625" customWidth="1"/>
    <col min="1795" max="1795" width="31.7109375" customWidth="1"/>
    <col min="1796" max="1796" width="8.7109375" customWidth="1"/>
    <col min="1797" max="1797" width="8.85546875" customWidth="1"/>
    <col min="1798" max="1799" width="6.7109375" customWidth="1"/>
    <col min="1800" max="1800" width="7.7109375" customWidth="1"/>
    <col min="1801" max="1801" width="11" customWidth="1"/>
    <col min="1802" max="1802" width="9" customWidth="1"/>
    <col min="2050" max="2050" width="4.140625" customWidth="1"/>
    <col min="2051" max="2051" width="31.7109375" customWidth="1"/>
    <col min="2052" max="2052" width="8.7109375" customWidth="1"/>
    <col min="2053" max="2053" width="8.85546875" customWidth="1"/>
    <col min="2054" max="2055" width="6.7109375" customWidth="1"/>
    <col min="2056" max="2056" width="7.7109375" customWidth="1"/>
    <col min="2057" max="2057" width="11" customWidth="1"/>
    <col min="2058" max="2058" width="9" customWidth="1"/>
    <col min="2306" max="2306" width="4.140625" customWidth="1"/>
    <col min="2307" max="2307" width="31.7109375" customWidth="1"/>
    <col min="2308" max="2308" width="8.7109375" customWidth="1"/>
    <col min="2309" max="2309" width="8.85546875" customWidth="1"/>
    <col min="2310" max="2311" width="6.7109375" customWidth="1"/>
    <col min="2312" max="2312" width="7.7109375" customWidth="1"/>
    <col min="2313" max="2313" width="11" customWidth="1"/>
    <col min="2314" max="2314" width="9" customWidth="1"/>
    <col min="2562" max="2562" width="4.140625" customWidth="1"/>
    <col min="2563" max="2563" width="31.7109375" customWidth="1"/>
    <col min="2564" max="2564" width="8.7109375" customWidth="1"/>
    <col min="2565" max="2565" width="8.85546875" customWidth="1"/>
    <col min="2566" max="2567" width="6.7109375" customWidth="1"/>
    <col min="2568" max="2568" width="7.7109375" customWidth="1"/>
    <col min="2569" max="2569" width="11" customWidth="1"/>
    <col min="2570" max="2570" width="9" customWidth="1"/>
    <col min="2818" max="2818" width="4.140625" customWidth="1"/>
    <col min="2819" max="2819" width="31.7109375" customWidth="1"/>
    <col min="2820" max="2820" width="8.7109375" customWidth="1"/>
    <col min="2821" max="2821" width="8.85546875" customWidth="1"/>
    <col min="2822" max="2823" width="6.7109375" customWidth="1"/>
    <col min="2824" max="2824" width="7.7109375" customWidth="1"/>
    <col min="2825" max="2825" width="11" customWidth="1"/>
    <col min="2826" max="2826" width="9" customWidth="1"/>
    <col min="3074" max="3074" width="4.140625" customWidth="1"/>
    <col min="3075" max="3075" width="31.7109375" customWidth="1"/>
    <col min="3076" max="3076" width="8.7109375" customWidth="1"/>
    <col min="3077" max="3077" width="8.85546875" customWidth="1"/>
    <col min="3078" max="3079" width="6.7109375" customWidth="1"/>
    <col min="3080" max="3080" width="7.7109375" customWidth="1"/>
    <col min="3081" max="3081" width="11" customWidth="1"/>
    <col min="3082" max="3082" width="9" customWidth="1"/>
    <col min="3330" max="3330" width="4.140625" customWidth="1"/>
    <col min="3331" max="3331" width="31.7109375" customWidth="1"/>
    <col min="3332" max="3332" width="8.7109375" customWidth="1"/>
    <col min="3333" max="3333" width="8.85546875" customWidth="1"/>
    <col min="3334" max="3335" width="6.7109375" customWidth="1"/>
    <col min="3336" max="3336" width="7.7109375" customWidth="1"/>
    <col min="3337" max="3337" width="11" customWidth="1"/>
    <col min="3338" max="3338" width="9" customWidth="1"/>
    <col min="3586" max="3586" width="4.140625" customWidth="1"/>
    <col min="3587" max="3587" width="31.7109375" customWidth="1"/>
    <col min="3588" max="3588" width="8.7109375" customWidth="1"/>
    <col min="3589" max="3589" width="8.85546875" customWidth="1"/>
    <col min="3590" max="3591" width="6.7109375" customWidth="1"/>
    <col min="3592" max="3592" width="7.7109375" customWidth="1"/>
    <col min="3593" max="3593" width="11" customWidth="1"/>
    <col min="3594" max="3594" width="9" customWidth="1"/>
    <col min="3842" max="3842" width="4.140625" customWidth="1"/>
    <col min="3843" max="3843" width="31.7109375" customWidth="1"/>
    <col min="3844" max="3844" width="8.7109375" customWidth="1"/>
    <col min="3845" max="3845" width="8.85546875" customWidth="1"/>
    <col min="3846" max="3847" width="6.7109375" customWidth="1"/>
    <col min="3848" max="3848" width="7.7109375" customWidth="1"/>
    <col min="3849" max="3849" width="11" customWidth="1"/>
    <col min="3850" max="3850" width="9" customWidth="1"/>
    <col min="4098" max="4098" width="4.140625" customWidth="1"/>
    <col min="4099" max="4099" width="31.7109375" customWidth="1"/>
    <col min="4100" max="4100" width="8.7109375" customWidth="1"/>
    <col min="4101" max="4101" width="8.85546875" customWidth="1"/>
    <col min="4102" max="4103" width="6.7109375" customWidth="1"/>
    <col min="4104" max="4104" width="7.7109375" customWidth="1"/>
    <col min="4105" max="4105" width="11" customWidth="1"/>
    <col min="4106" max="4106" width="9" customWidth="1"/>
    <col min="4354" max="4354" width="4.140625" customWidth="1"/>
    <col min="4355" max="4355" width="31.7109375" customWidth="1"/>
    <col min="4356" max="4356" width="8.7109375" customWidth="1"/>
    <col min="4357" max="4357" width="8.85546875" customWidth="1"/>
    <col min="4358" max="4359" width="6.7109375" customWidth="1"/>
    <col min="4360" max="4360" width="7.7109375" customWidth="1"/>
    <col min="4361" max="4361" width="11" customWidth="1"/>
    <col min="4362" max="4362" width="9" customWidth="1"/>
    <col min="4610" max="4610" width="4.140625" customWidth="1"/>
    <col min="4611" max="4611" width="31.7109375" customWidth="1"/>
    <col min="4612" max="4612" width="8.7109375" customWidth="1"/>
    <col min="4613" max="4613" width="8.85546875" customWidth="1"/>
    <col min="4614" max="4615" width="6.7109375" customWidth="1"/>
    <col min="4616" max="4616" width="7.7109375" customWidth="1"/>
    <col min="4617" max="4617" width="11" customWidth="1"/>
    <col min="4618" max="4618" width="9" customWidth="1"/>
    <col min="4866" max="4866" width="4.140625" customWidth="1"/>
    <col min="4867" max="4867" width="31.7109375" customWidth="1"/>
    <col min="4868" max="4868" width="8.7109375" customWidth="1"/>
    <col min="4869" max="4869" width="8.85546875" customWidth="1"/>
    <col min="4870" max="4871" width="6.7109375" customWidth="1"/>
    <col min="4872" max="4872" width="7.7109375" customWidth="1"/>
    <col min="4873" max="4873" width="11" customWidth="1"/>
    <col min="4874" max="4874" width="9" customWidth="1"/>
    <col min="5122" max="5122" width="4.140625" customWidth="1"/>
    <col min="5123" max="5123" width="31.7109375" customWidth="1"/>
    <col min="5124" max="5124" width="8.7109375" customWidth="1"/>
    <col min="5125" max="5125" width="8.85546875" customWidth="1"/>
    <col min="5126" max="5127" width="6.7109375" customWidth="1"/>
    <col min="5128" max="5128" width="7.7109375" customWidth="1"/>
    <col min="5129" max="5129" width="11" customWidth="1"/>
    <col min="5130" max="5130" width="9" customWidth="1"/>
    <col min="5378" max="5378" width="4.140625" customWidth="1"/>
    <col min="5379" max="5379" width="31.7109375" customWidth="1"/>
    <col min="5380" max="5380" width="8.7109375" customWidth="1"/>
    <col min="5381" max="5381" width="8.85546875" customWidth="1"/>
    <col min="5382" max="5383" width="6.7109375" customWidth="1"/>
    <col min="5384" max="5384" width="7.7109375" customWidth="1"/>
    <col min="5385" max="5385" width="11" customWidth="1"/>
    <col min="5386" max="5386" width="9" customWidth="1"/>
    <col min="5634" max="5634" width="4.140625" customWidth="1"/>
    <col min="5635" max="5635" width="31.7109375" customWidth="1"/>
    <col min="5636" max="5636" width="8.7109375" customWidth="1"/>
    <col min="5637" max="5637" width="8.85546875" customWidth="1"/>
    <col min="5638" max="5639" width="6.7109375" customWidth="1"/>
    <col min="5640" max="5640" width="7.7109375" customWidth="1"/>
    <col min="5641" max="5641" width="11" customWidth="1"/>
    <col min="5642" max="5642" width="9" customWidth="1"/>
    <col min="5890" max="5890" width="4.140625" customWidth="1"/>
    <col min="5891" max="5891" width="31.7109375" customWidth="1"/>
    <col min="5892" max="5892" width="8.7109375" customWidth="1"/>
    <col min="5893" max="5893" width="8.85546875" customWidth="1"/>
    <col min="5894" max="5895" width="6.7109375" customWidth="1"/>
    <col min="5896" max="5896" width="7.7109375" customWidth="1"/>
    <col min="5897" max="5897" width="11" customWidth="1"/>
    <col min="5898" max="5898" width="9" customWidth="1"/>
    <col min="6146" max="6146" width="4.140625" customWidth="1"/>
    <col min="6147" max="6147" width="31.7109375" customWidth="1"/>
    <col min="6148" max="6148" width="8.7109375" customWidth="1"/>
    <col min="6149" max="6149" width="8.85546875" customWidth="1"/>
    <col min="6150" max="6151" width="6.7109375" customWidth="1"/>
    <col min="6152" max="6152" width="7.7109375" customWidth="1"/>
    <col min="6153" max="6153" width="11" customWidth="1"/>
    <col min="6154" max="6154" width="9" customWidth="1"/>
    <col min="6402" max="6402" width="4.140625" customWidth="1"/>
    <col min="6403" max="6403" width="31.7109375" customWidth="1"/>
    <col min="6404" max="6404" width="8.7109375" customWidth="1"/>
    <col min="6405" max="6405" width="8.85546875" customWidth="1"/>
    <col min="6406" max="6407" width="6.7109375" customWidth="1"/>
    <col min="6408" max="6408" width="7.7109375" customWidth="1"/>
    <col min="6409" max="6409" width="11" customWidth="1"/>
    <col min="6410" max="6410" width="9" customWidth="1"/>
    <col min="6658" max="6658" width="4.140625" customWidth="1"/>
    <col min="6659" max="6659" width="31.7109375" customWidth="1"/>
    <col min="6660" max="6660" width="8.7109375" customWidth="1"/>
    <col min="6661" max="6661" width="8.85546875" customWidth="1"/>
    <col min="6662" max="6663" width="6.7109375" customWidth="1"/>
    <col min="6664" max="6664" width="7.7109375" customWidth="1"/>
    <col min="6665" max="6665" width="11" customWidth="1"/>
    <col min="6666" max="6666" width="9" customWidth="1"/>
    <col min="6914" max="6914" width="4.140625" customWidth="1"/>
    <col min="6915" max="6915" width="31.7109375" customWidth="1"/>
    <col min="6916" max="6916" width="8.7109375" customWidth="1"/>
    <col min="6917" max="6917" width="8.85546875" customWidth="1"/>
    <col min="6918" max="6919" width="6.7109375" customWidth="1"/>
    <col min="6920" max="6920" width="7.7109375" customWidth="1"/>
    <col min="6921" max="6921" width="11" customWidth="1"/>
    <col min="6922" max="6922" width="9" customWidth="1"/>
    <col min="7170" max="7170" width="4.140625" customWidth="1"/>
    <col min="7171" max="7171" width="31.7109375" customWidth="1"/>
    <col min="7172" max="7172" width="8.7109375" customWidth="1"/>
    <col min="7173" max="7173" width="8.85546875" customWidth="1"/>
    <col min="7174" max="7175" width="6.7109375" customWidth="1"/>
    <col min="7176" max="7176" width="7.7109375" customWidth="1"/>
    <col min="7177" max="7177" width="11" customWidth="1"/>
    <col min="7178" max="7178" width="9" customWidth="1"/>
    <col min="7426" max="7426" width="4.140625" customWidth="1"/>
    <col min="7427" max="7427" width="31.7109375" customWidth="1"/>
    <col min="7428" max="7428" width="8.7109375" customWidth="1"/>
    <col min="7429" max="7429" width="8.85546875" customWidth="1"/>
    <col min="7430" max="7431" width="6.7109375" customWidth="1"/>
    <col min="7432" max="7432" width="7.7109375" customWidth="1"/>
    <col min="7433" max="7433" width="11" customWidth="1"/>
    <col min="7434" max="7434" width="9" customWidth="1"/>
    <col min="7682" max="7682" width="4.140625" customWidth="1"/>
    <col min="7683" max="7683" width="31.7109375" customWidth="1"/>
    <col min="7684" max="7684" width="8.7109375" customWidth="1"/>
    <col min="7685" max="7685" width="8.85546875" customWidth="1"/>
    <col min="7686" max="7687" width="6.7109375" customWidth="1"/>
    <col min="7688" max="7688" width="7.7109375" customWidth="1"/>
    <col min="7689" max="7689" width="11" customWidth="1"/>
    <col min="7690" max="7690" width="9" customWidth="1"/>
    <col min="7938" max="7938" width="4.140625" customWidth="1"/>
    <col min="7939" max="7939" width="31.7109375" customWidth="1"/>
    <col min="7940" max="7940" width="8.7109375" customWidth="1"/>
    <col min="7941" max="7941" width="8.85546875" customWidth="1"/>
    <col min="7942" max="7943" width="6.7109375" customWidth="1"/>
    <col min="7944" max="7944" width="7.7109375" customWidth="1"/>
    <col min="7945" max="7945" width="11" customWidth="1"/>
    <col min="7946" max="7946" width="9" customWidth="1"/>
    <col min="8194" max="8194" width="4.140625" customWidth="1"/>
    <col min="8195" max="8195" width="31.7109375" customWidth="1"/>
    <col min="8196" max="8196" width="8.7109375" customWidth="1"/>
    <col min="8197" max="8197" width="8.85546875" customWidth="1"/>
    <col min="8198" max="8199" width="6.7109375" customWidth="1"/>
    <col min="8200" max="8200" width="7.7109375" customWidth="1"/>
    <col min="8201" max="8201" width="11" customWidth="1"/>
    <col min="8202" max="8202" width="9" customWidth="1"/>
    <col min="8450" max="8450" width="4.140625" customWidth="1"/>
    <col min="8451" max="8451" width="31.7109375" customWidth="1"/>
    <col min="8452" max="8452" width="8.7109375" customWidth="1"/>
    <col min="8453" max="8453" width="8.85546875" customWidth="1"/>
    <col min="8454" max="8455" width="6.7109375" customWidth="1"/>
    <col min="8456" max="8456" width="7.7109375" customWidth="1"/>
    <col min="8457" max="8457" width="11" customWidth="1"/>
    <col min="8458" max="8458" width="9" customWidth="1"/>
    <col min="8706" max="8706" width="4.140625" customWidth="1"/>
    <col min="8707" max="8707" width="31.7109375" customWidth="1"/>
    <col min="8708" max="8708" width="8.7109375" customWidth="1"/>
    <col min="8709" max="8709" width="8.85546875" customWidth="1"/>
    <col min="8710" max="8711" width="6.7109375" customWidth="1"/>
    <col min="8712" max="8712" width="7.7109375" customWidth="1"/>
    <col min="8713" max="8713" width="11" customWidth="1"/>
    <col min="8714" max="8714" width="9" customWidth="1"/>
    <col min="8962" max="8962" width="4.140625" customWidth="1"/>
    <col min="8963" max="8963" width="31.7109375" customWidth="1"/>
    <col min="8964" max="8964" width="8.7109375" customWidth="1"/>
    <col min="8965" max="8965" width="8.85546875" customWidth="1"/>
    <col min="8966" max="8967" width="6.7109375" customWidth="1"/>
    <col min="8968" max="8968" width="7.7109375" customWidth="1"/>
    <col min="8969" max="8969" width="11" customWidth="1"/>
    <col min="8970" max="8970" width="9" customWidth="1"/>
    <col min="9218" max="9218" width="4.140625" customWidth="1"/>
    <col min="9219" max="9219" width="31.7109375" customWidth="1"/>
    <col min="9220" max="9220" width="8.7109375" customWidth="1"/>
    <col min="9221" max="9221" width="8.85546875" customWidth="1"/>
    <col min="9222" max="9223" width="6.7109375" customWidth="1"/>
    <col min="9224" max="9224" width="7.7109375" customWidth="1"/>
    <col min="9225" max="9225" width="11" customWidth="1"/>
    <col min="9226" max="9226" width="9" customWidth="1"/>
    <col min="9474" max="9474" width="4.140625" customWidth="1"/>
    <col min="9475" max="9475" width="31.7109375" customWidth="1"/>
    <col min="9476" max="9476" width="8.7109375" customWidth="1"/>
    <col min="9477" max="9477" width="8.85546875" customWidth="1"/>
    <col min="9478" max="9479" width="6.7109375" customWidth="1"/>
    <col min="9480" max="9480" width="7.7109375" customWidth="1"/>
    <col min="9481" max="9481" width="11" customWidth="1"/>
    <col min="9482" max="9482" width="9" customWidth="1"/>
    <col min="9730" max="9730" width="4.140625" customWidth="1"/>
    <col min="9731" max="9731" width="31.7109375" customWidth="1"/>
    <col min="9732" max="9732" width="8.7109375" customWidth="1"/>
    <col min="9733" max="9733" width="8.85546875" customWidth="1"/>
    <col min="9734" max="9735" width="6.7109375" customWidth="1"/>
    <col min="9736" max="9736" width="7.7109375" customWidth="1"/>
    <col min="9737" max="9737" width="11" customWidth="1"/>
    <col min="9738" max="9738" width="9" customWidth="1"/>
    <col min="9986" max="9986" width="4.140625" customWidth="1"/>
    <col min="9987" max="9987" width="31.7109375" customWidth="1"/>
    <col min="9988" max="9988" width="8.7109375" customWidth="1"/>
    <col min="9989" max="9989" width="8.85546875" customWidth="1"/>
    <col min="9990" max="9991" width="6.7109375" customWidth="1"/>
    <col min="9992" max="9992" width="7.7109375" customWidth="1"/>
    <col min="9993" max="9993" width="11" customWidth="1"/>
    <col min="9994" max="9994" width="9" customWidth="1"/>
    <col min="10242" max="10242" width="4.140625" customWidth="1"/>
    <col min="10243" max="10243" width="31.7109375" customWidth="1"/>
    <col min="10244" max="10244" width="8.7109375" customWidth="1"/>
    <col min="10245" max="10245" width="8.85546875" customWidth="1"/>
    <col min="10246" max="10247" width="6.7109375" customWidth="1"/>
    <col min="10248" max="10248" width="7.7109375" customWidth="1"/>
    <col min="10249" max="10249" width="11" customWidth="1"/>
    <col min="10250" max="10250" width="9" customWidth="1"/>
    <col min="10498" max="10498" width="4.140625" customWidth="1"/>
    <col min="10499" max="10499" width="31.7109375" customWidth="1"/>
    <col min="10500" max="10500" width="8.7109375" customWidth="1"/>
    <col min="10501" max="10501" width="8.85546875" customWidth="1"/>
    <col min="10502" max="10503" width="6.7109375" customWidth="1"/>
    <col min="10504" max="10504" width="7.7109375" customWidth="1"/>
    <col min="10505" max="10505" width="11" customWidth="1"/>
    <col min="10506" max="10506" width="9" customWidth="1"/>
    <col min="10754" max="10754" width="4.140625" customWidth="1"/>
    <col min="10755" max="10755" width="31.7109375" customWidth="1"/>
    <col min="10756" max="10756" width="8.7109375" customWidth="1"/>
    <col min="10757" max="10757" width="8.85546875" customWidth="1"/>
    <col min="10758" max="10759" width="6.7109375" customWidth="1"/>
    <col min="10760" max="10760" width="7.7109375" customWidth="1"/>
    <col min="10761" max="10761" width="11" customWidth="1"/>
    <col min="10762" max="10762" width="9" customWidth="1"/>
    <col min="11010" max="11010" width="4.140625" customWidth="1"/>
    <col min="11011" max="11011" width="31.7109375" customWidth="1"/>
    <col min="11012" max="11012" width="8.7109375" customWidth="1"/>
    <col min="11013" max="11013" width="8.85546875" customWidth="1"/>
    <col min="11014" max="11015" width="6.7109375" customWidth="1"/>
    <col min="11016" max="11016" width="7.7109375" customWidth="1"/>
    <col min="11017" max="11017" width="11" customWidth="1"/>
    <col min="11018" max="11018" width="9" customWidth="1"/>
    <col min="11266" max="11266" width="4.140625" customWidth="1"/>
    <col min="11267" max="11267" width="31.7109375" customWidth="1"/>
    <col min="11268" max="11268" width="8.7109375" customWidth="1"/>
    <col min="11269" max="11269" width="8.85546875" customWidth="1"/>
    <col min="11270" max="11271" width="6.7109375" customWidth="1"/>
    <col min="11272" max="11272" width="7.7109375" customWidth="1"/>
    <col min="11273" max="11273" width="11" customWidth="1"/>
    <col min="11274" max="11274" width="9" customWidth="1"/>
    <col min="11522" max="11522" width="4.140625" customWidth="1"/>
    <col min="11523" max="11523" width="31.7109375" customWidth="1"/>
    <col min="11524" max="11524" width="8.7109375" customWidth="1"/>
    <col min="11525" max="11525" width="8.85546875" customWidth="1"/>
    <col min="11526" max="11527" width="6.7109375" customWidth="1"/>
    <col min="11528" max="11528" width="7.7109375" customWidth="1"/>
    <col min="11529" max="11529" width="11" customWidth="1"/>
    <col min="11530" max="11530" width="9" customWidth="1"/>
    <col min="11778" max="11778" width="4.140625" customWidth="1"/>
    <col min="11779" max="11779" width="31.7109375" customWidth="1"/>
    <col min="11780" max="11780" width="8.7109375" customWidth="1"/>
    <col min="11781" max="11781" width="8.85546875" customWidth="1"/>
    <col min="11782" max="11783" width="6.7109375" customWidth="1"/>
    <col min="11784" max="11784" width="7.7109375" customWidth="1"/>
    <col min="11785" max="11785" width="11" customWidth="1"/>
    <col min="11786" max="11786" width="9" customWidth="1"/>
    <col min="12034" max="12034" width="4.140625" customWidth="1"/>
    <col min="12035" max="12035" width="31.7109375" customWidth="1"/>
    <col min="12036" max="12036" width="8.7109375" customWidth="1"/>
    <col min="12037" max="12037" width="8.85546875" customWidth="1"/>
    <col min="12038" max="12039" width="6.7109375" customWidth="1"/>
    <col min="12040" max="12040" width="7.7109375" customWidth="1"/>
    <col min="12041" max="12041" width="11" customWidth="1"/>
    <col min="12042" max="12042" width="9" customWidth="1"/>
    <col min="12290" max="12290" width="4.140625" customWidth="1"/>
    <col min="12291" max="12291" width="31.7109375" customWidth="1"/>
    <col min="12292" max="12292" width="8.7109375" customWidth="1"/>
    <col min="12293" max="12293" width="8.85546875" customWidth="1"/>
    <col min="12294" max="12295" width="6.7109375" customWidth="1"/>
    <col min="12296" max="12296" width="7.7109375" customWidth="1"/>
    <col min="12297" max="12297" width="11" customWidth="1"/>
    <col min="12298" max="12298" width="9" customWidth="1"/>
    <col min="12546" max="12546" width="4.140625" customWidth="1"/>
    <col min="12547" max="12547" width="31.7109375" customWidth="1"/>
    <col min="12548" max="12548" width="8.7109375" customWidth="1"/>
    <col min="12549" max="12549" width="8.85546875" customWidth="1"/>
    <col min="12550" max="12551" width="6.7109375" customWidth="1"/>
    <col min="12552" max="12552" width="7.7109375" customWidth="1"/>
    <col min="12553" max="12553" width="11" customWidth="1"/>
    <col min="12554" max="12554" width="9" customWidth="1"/>
    <col min="12802" max="12802" width="4.140625" customWidth="1"/>
    <col min="12803" max="12803" width="31.7109375" customWidth="1"/>
    <col min="12804" max="12804" width="8.7109375" customWidth="1"/>
    <col min="12805" max="12805" width="8.85546875" customWidth="1"/>
    <col min="12806" max="12807" width="6.7109375" customWidth="1"/>
    <col min="12808" max="12808" width="7.7109375" customWidth="1"/>
    <col min="12809" max="12809" width="11" customWidth="1"/>
    <col min="12810" max="12810" width="9" customWidth="1"/>
    <col min="13058" max="13058" width="4.140625" customWidth="1"/>
    <col min="13059" max="13059" width="31.7109375" customWidth="1"/>
    <col min="13060" max="13060" width="8.7109375" customWidth="1"/>
    <col min="13061" max="13061" width="8.85546875" customWidth="1"/>
    <col min="13062" max="13063" width="6.7109375" customWidth="1"/>
    <col min="13064" max="13064" width="7.7109375" customWidth="1"/>
    <col min="13065" max="13065" width="11" customWidth="1"/>
    <col min="13066" max="13066" width="9" customWidth="1"/>
    <col min="13314" max="13314" width="4.140625" customWidth="1"/>
    <col min="13315" max="13315" width="31.7109375" customWidth="1"/>
    <col min="13316" max="13316" width="8.7109375" customWidth="1"/>
    <col min="13317" max="13317" width="8.85546875" customWidth="1"/>
    <col min="13318" max="13319" width="6.7109375" customWidth="1"/>
    <col min="13320" max="13320" width="7.7109375" customWidth="1"/>
    <col min="13321" max="13321" width="11" customWidth="1"/>
    <col min="13322" max="13322" width="9" customWidth="1"/>
    <col min="13570" max="13570" width="4.140625" customWidth="1"/>
    <col min="13571" max="13571" width="31.7109375" customWidth="1"/>
    <col min="13572" max="13572" width="8.7109375" customWidth="1"/>
    <col min="13573" max="13573" width="8.85546875" customWidth="1"/>
    <col min="13574" max="13575" width="6.7109375" customWidth="1"/>
    <col min="13576" max="13576" width="7.7109375" customWidth="1"/>
    <col min="13577" max="13577" width="11" customWidth="1"/>
    <col min="13578" max="13578" width="9" customWidth="1"/>
    <col min="13826" max="13826" width="4.140625" customWidth="1"/>
    <col min="13827" max="13827" width="31.7109375" customWidth="1"/>
    <col min="13828" max="13828" width="8.7109375" customWidth="1"/>
    <col min="13829" max="13829" width="8.85546875" customWidth="1"/>
    <col min="13830" max="13831" width="6.7109375" customWidth="1"/>
    <col min="13832" max="13832" width="7.7109375" customWidth="1"/>
    <col min="13833" max="13833" width="11" customWidth="1"/>
    <col min="13834" max="13834" width="9" customWidth="1"/>
    <col min="14082" max="14082" width="4.140625" customWidth="1"/>
    <col min="14083" max="14083" width="31.7109375" customWidth="1"/>
    <col min="14084" max="14084" width="8.7109375" customWidth="1"/>
    <col min="14085" max="14085" width="8.85546875" customWidth="1"/>
    <col min="14086" max="14087" width="6.7109375" customWidth="1"/>
    <col min="14088" max="14088" width="7.7109375" customWidth="1"/>
    <col min="14089" max="14089" width="11" customWidth="1"/>
    <col min="14090" max="14090" width="9" customWidth="1"/>
    <col min="14338" max="14338" width="4.140625" customWidth="1"/>
    <col min="14339" max="14339" width="31.7109375" customWidth="1"/>
    <col min="14340" max="14340" width="8.7109375" customWidth="1"/>
    <col min="14341" max="14341" width="8.85546875" customWidth="1"/>
    <col min="14342" max="14343" width="6.7109375" customWidth="1"/>
    <col min="14344" max="14344" width="7.7109375" customWidth="1"/>
    <col min="14345" max="14345" width="11" customWidth="1"/>
    <col min="14346" max="14346" width="9" customWidth="1"/>
    <col min="14594" max="14594" width="4.140625" customWidth="1"/>
    <col min="14595" max="14595" width="31.7109375" customWidth="1"/>
    <col min="14596" max="14596" width="8.7109375" customWidth="1"/>
    <col min="14597" max="14597" width="8.85546875" customWidth="1"/>
    <col min="14598" max="14599" width="6.7109375" customWidth="1"/>
    <col min="14600" max="14600" width="7.7109375" customWidth="1"/>
    <col min="14601" max="14601" width="11" customWidth="1"/>
    <col min="14602" max="14602" width="9" customWidth="1"/>
    <col min="14850" max="14850" width="4.140625" customWidth="1"/>
    <col min="14851" max="14851" width="31.7109375" customWidth="1"/>
    <col min="14852" max="14852" width="8.7109375" customWidth="1"/>
    <col min="14853" max="14853" width="8.85546875" customWidth="1"/>
    <col min="14854" max="14855" width="6.7109375" customWidth="1"/>
    <col min="14856" max="14856" width="7.7109375" customWidth="1"/>
    <col min="14857" max="14857" width="11" customWidth="1"/>
    <col min="14858" max="14858" width="9" customWidth="1"/>
    <col min="15106" max="15106" width="4.140625" customWidth="1"/>
    <col min="15107" max="15107" width="31.7109375" customWidth="1"/>
    <col min="15108" max="15108" width="8.7109375" customWidth="1"/>
    <col min="15109" max="15109" width="8.85546875" customWidth="1"/>
    <col min="15110" max="15111" width="6.7109375" customWidth="1"/>
    <col min="15112" max="15112" width="7.7109375" customWidth="1"/>
    <col min="15113" max="15113" width="11" customWidth="1"/>
    <col min="15114" max="15114" width="9" customWidth="1"/>
    <col min="15362" max="15362" width="4.140625" customWidth="1"/>
    <col min="15363" max="15363" width="31.7109375" customWidth="1"/>
    <col min="15364" max="15364" width="8.7109375" customWidth="1"/>
    <col min="15365" max="15365" width="8.85546875" customWidth="1"/>
    <col min="15366" max="15367" width="6.7109375" customWidth="1"/>
    <col min="15368" max="15368" width="7.7109375" customWidth="1"/>
    <col min="15369" max="15369" width="11" customWidth="1"/>
    <col min="15370" max="15370" width="9" customWidth="1"/>
    <col min="15618" max="15618" width="4.140625" customWidth="1"/>
    <col min="15619" max="15619" width="31.7109375" customWidth="1"/>
    <col min="15620" max="15620" width="8.7109375" customWidth="1"/>
    <col min="15621" max="15621" width="8.85546875" customWidth="1"/>
    <col min="15622" max="15623" width="6.7109375" customWidth="1"/>
    <col min="15624" max="15624" width="7.7109375" customWidth="1"/>
    <col min="15625" max="15625" width="11" customWidth="1"/>
    <col min="15626" max="15626" width="9" customWidth="1"/>
    <col min="15874" max="15874" width="4.140625" customWidth="1"/>
    <col min="15875" max="15875" width="31.7109375" customWidth="1"/>
    <col min="15876" max="15876" width="8.7109375" customWidth="1"/>
    <col min="15877" max="15877" width="8.85546875" customWidth="1"/>
    <col min="15878" max="15879" width="6.7109375" customWidth="1"/>
    <col min="15880" max="15880" width="7.7109375" customWidth="1"/>
    <col min="15881" max="15881" width="11" customWidth="1"/>
    <col min="15882" max="15882" width="9" customWidth="1"/>
    <col min="16130" max="16130" width="4.140625" customWidth="1"/>
    <col min="16131" max="16131" width="31.7109375" customWidth="1"/>
    <col min="16132" max="16132" width="8.7109375" customWidth="1"/>
    <col min="16133" max="16133" width="8.85546875" customWidth="1"/>
    <col min="16134" max="16135" width="6.7109375" customWidth="1"/>
    <col min="16136" max="16136" width="7.7109375" customWidth="1"/>
    <col min="16137" max="16137" width="11" customWidth="1"/>
    <col min="16138" max="16138" width="9" customWidth="1"/>
  </cols>
  <sheetData>
    <row r="1" spans="1:10" x14ac:dyDescent="0.25">
      <c r="A1" s="7"/>
      <c r="B1" s="7"/>
      <c r="D1" s="8"/>
      <c r="E1" s="8"/>
      <c r="F1" s="8"/>
      <c r="G1" s="8"/>
      <c r="H1" s="8"/>
      <c r="I1" s="23"/>
    </row>
    <row r="2" spans="1:10" ht="27.75" x14ac:dyDescent="0.4">
      <c r="A2" s="64" t="s">
        <v>398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32" customFormat="1" ht="63.75" x14ac:dyDescent="0.2">
      <c r="A3" s="25"/>
      <c r="B3" s="26" t="s">
        <v>399</v>
      </c>
      <c r="C3" s="27" t="s">
        <v>400</v>
      </c>
      <c r="D3" s="28" t="s">
        <v>401</v>
      </c>
      <c r="E3" s="28" t="s">
        <v>402</v>
      </c>
      <c r="F3" s="28" t="s">
        <v>403</v>
      </c>
      <c r="G3" s="29" t="s">
        <v>404</v>
      </c>
      <c r="H3" s="30" t="s">
        <v>405</v>
      </c>
      <c r="I3" s="30" t="s">
        <v>406</v>
      </c>
      <c r="J3" s="31" t="s">
        <v>407</v>
      </c>
    </row>
    <row r="4" spans="1:10" s="7" customFormat="1" ht="15.75" x14ac:dyDescent="0.25">
      <c r="A4" s="33">
        <v>1</v>
      </c>
      <c r="B4" s="34" t="s">
        <v>409</v>
      </c>
      <c r="C4" s="35">
        <v>2</v>
      </c>
      <c r="D4" s="36"/>
      <c r="E4" s="36">
        <v>2</v>
      </c>
      <c r="F4" s="36"/>
      <c r="G4" s="37">
        <f t="shared" ref="G4:G14" si="0">D4*5+E4*3+F4</f>
        <v>6</v>
      </c>
      <c r="H4" s="38">
        <f t="shared" ref="H4:H26" si="1">G4/C4</f>
        <v>3</v>
      </c>
      <c r="I4" s="39">
        <v>341.43</v>
      </c>
      <c r="J4" s="40" t="s">
        <v>434</v>
      </c>
    </row>
    <row r="5" spans="1:10" s="42" customFormat="1" ht="15.75" x14ac:dyDescent="0.25">
      <c r="A5" s="33">
        <v>2</v>
      </c>
      <c r="B5" s="34" t="s">
        <v>322</v>
      </c>
      <c r="C5" s="35">
        <v>2</v>
      </c>
      <c r="D5" s="36"/>
      <c r="E5" s="36">
        <v>2</v>
      </c>
      <c r="F5" s="36"/>
      <c r="G5" s="37">
        <f t="shared" si="0"/>
        <v>6</v>
      </c>
      <c r="H5" s="38">
        <f t="shared" si="1"/>
        <v>3</v>
      </c>
      <c r="I5" s="39">
        <v>252.45</v>
      </c>
      <c r="J5" s="41" t="s">
        <v>434</v>
      </c>
    </row>
    <row r="6" spans="1:10" s="7" customFormat="1" ht="15.75" x14ac:dyDescent="0.25">
      <c r="A6" s="33">
        <v>3</v>
      </c>
      <c r="B6" s="34" t="s">
        <v>408</v>
      </c>
      <c r="C6" s="35">
        <v>11</v>
      </c>
      <c r="D6" s="36">
        <v>3</v>
      </c>
      <c r="E6" s="36">
        <v>4</v>
      </c>
      <c r="F6" s="36">
        <v>2</v>
      </c>
      <c r="G6" s="37">
        <f t="shared" si="0"/>
        <v>29</v>
      </c>
      <c r="H6" s="38">
        <f t="shared" si="1"/>
        <v>2.6363636363636362</v>
      </c>
      <c r="I6" s="39">
        <v>400.68</v>
      </c>
      <c r="J6" s="40" t="s">
        <v>410</v>
      </c>
    </row>
    <row r="7" spans="1:10" ht="15.75" x14ac:dyDescent="0.25">
      <c r="A7" s="33">
        <v>4</v>
      </c>
      <c r="B7" s="34" t="s">
        <v>330</v>
      </c>
      <c r="C7" s="35">
        <v>5</v>
      </c>
      <c r="D7" s="36">
        <v>1</v>
      </c>
      <c r="E7" s="36">
        <v>1</v>
      </c>
      <c r="F7" s="36">
        <v>2</v>
      </c>
      <c r="G7" s="37">
        <f t="shared" si="0"/>
        <v>10</v>
      </c>
      <c r="H7" s="38">
        <f t="shared" si="1"/>
        <v>2</v>
      </c>
      <c r="I7" s="39">
        <v>296.5</v>
      </c>
      <c r="J7" s="40" t="s">
        <v>435</v>
      </c>
    </row>
    <row r="8" spans="1:10" s="42" customFormat="1" ht="15.75" x14ac:dyDescent="0.25">
      <c r="A8" s="33">
        <v>5</v>
      </c>
      <c r="B8" s="34" t="s">
        <v>340</v>
      </c>
      <c r="C8" s="35">
        <v>2</v>
      </c>
      <c r="D8" s="36"/>
      <c r="E8" s="36">
        <v>1</v>
      </c>
      <c r="F8" s="36">
        <v>1</v>
      </c>
      <c r="G8" s="37">
        <f t="shared" si="0"/>
        <v>4</v>
      </c>
      <c r="H8" s="38">
        <f t="shared" si="1"/>
        <v>2</v>
      </c>
      <c r="I8" s="39">
        <v>296.5</v>
      </c>
      <c r="J8" s="40" t="s">
        <v>435</v>
      </c>
    </row>
    <row r="9" spans="1:10" ht="15.75" x14ac:dyDescent="0.25">
      <c r="A9" s="33">
        <v>6</v>
      </c>
      <c r="B9" s="34" t="s">
        <v>353</v>
      </c>
      <c r="C9" s="35">
        <v>3</v>
      </c>
      <c r="D9" s="36">
        <v>1</v>
      </c>
      <c r="E9" s="36"/>
      <c r="F9" s="36"/>
      <c r="G9" s="37">
        <f t="shared" si="0"/>
        <v>5</v>
      </c>
      <c r="H9" s="38">
        <f t="shared" si="1"/>
        <v>1.6666666666666667</v>
      </c>
      <c r="I9" s="39">
        <v>307.67</v>
      </c>
      <c r="J9" s="41" t="s">
        <v>412</v>
      </c>
    </row>
    <row r="10" spans="1:10" ht="15.75" x14ac:dyDescent="0.25">
      <c r="A10" s="33">
        <v>7</v>
      </c>
      <c r="B10" s="34" t="s">
        <v>368</v>
      </c>
      <c r="C10" s="35">
        <v>3</v>
      </c>
      <c r="D10" s="36"/>
      <c r="E10" s="36">
        <v>1</v>
      </c>
      <c r="F10" s="36">
        <v>1</v>
      </c>
      <c r="G10" s="37">
        <f t="shared" si="0"/>
        <v>4</v>
      </c>
      <c r="H10" s="38">
        <f t="shared" si="1"/>
        <v>1.3333333333333333</v>
      </c>
      <c r="I10" s="39">
        <v>301.87</v>
      </c>
      <c r="J10" s="41" t="s">
        <v>414</v>
      </c>
    </row>
    <row r="11" spans="1:10" s="42" customFormat="1" ht="15.75" x14ac:dyDescent="0.25">
      <c r="A11" s="33">
        <v>8</v>
      </c>
      <c r="B11" s="34" t="s">
        <v>342</v>
      </c>
      <c r="C11" s="35">
        <v>4</v>
      </c>
      <c r="D11" s="36">
        <v>1</v>
      </c>
      <c r="E11" s="36"/>
      <c r="F11" s="36"/>
      <c r="G11" s="37">
        <f t="shared" si="0"/>
        <v>5</v>
      </c>
      <c r="H11" s="38">
        <f t="shared" si="1"/>
        <v>1.25</v>
      </c>
      <c r="I11" s="39">
        <v>366.06</v>
      </c>
      <c r="J11" s="41" t="s">
        <v>436</v>
      </c>
    </row>
    <row r="12" spans="1:10" s="42" customFormat="1" ht="15.75" x14ac:dyDescent="0.25">
      <c r="A12" s="33">
        <v>9</v>
      </c>
      <c r="B12" s="43" t="s">
        <v>411</v>
      </c>
      <c r="C12" s="44">
        <v>8</v>
      </c>
      <c r="D12" s="36"/>
      <c r="E12" s="36">
        <v>2</v>
      </c>
      <c r="F12" s="36">
        <v>4</v>
      </c>
      <c r="G12" s="37">
        <f t="shared" si="0"/>
        <v>10</v>
      </c>
      <c r="H12" s="38">
        <f t="shared" si="1"/>
        <v>1.25</v>
      </c>
      <c r="I12" s="39">
        <v>262.68</v>
      </c>
      <c r="J12" s="41" t="s">
        <v>436</v>
      </c>
    </row>
    <row r="13" spans="1:10" s="42" customFormat="1" ht="15.75" x14ac:dyDescent="0.25">
      <c r="A13" s="33">
        <v>10</v>
      </c>
      <c r="B13" s="34" t="s">
        <v>416</v>
      </c>
      <c r="C13" s="35">
        <v>2</v>
      </c>
      <c r="D13" s="36"/>
      <c r="E13" s="36"/>
      <c r="F13" s="36">
        <v>2</v>
      </c>
      <c r="G13" s="37">
        <f t="shared" si="0"/>
        <v>2</v>
      </c>
      <c r="H13" s="38">
        <f t="shared" si="1"/>
        <v>1</v>
      </c>
      <c r="I13" s="39">
        <v>336.88</v>
      </c>
      <c r="J13" s="41" t="s">
        <v>439</v>
      </c>
    </row>
    <row r="14" spans="1:10" s="42" customFormat="1" ht="15.75" x14ac:dyDescent="0.25">
      <c r="A14" s="33">
        <v>11</v>
      </c>
      <c r="B14" s="34" t="s">
        <v>366</v>
      </c>
      <c r="C14" s="35">
        <v>4</v>
      </c>
      <c r="D14" s="36"/>
      <c r="E14" s="36">
        <v>1</v>
      </c>
      <c r="F14" s="36">
        <v>1</v>
      </c>
      <c r="G14" s="37">
        <f t="shared" si="0"/>
        <v>4</v>
      </c>
      <c r="H14" s="38">
        <f t="shared" si="1"/>
        <v>1</v>
      </c>
      <c r="I14" s="39">
        <v>256.04000000000002</v>
      </c>
      <c r="J14" s="41" t="s">
        <v>439</v>
      </c>
    </row>
    <row r="15" spans="1:10" s="7" customFormat="1" ht="15.75" x14ac:dyDescent="0.25">
      <c r="A15" s="33">
        <v>12</v>
      </c>
      <c r="B15" s="34" t="s">
        <v>327</v>
      </c>
      <c r="C15" s="35">
        <v>1</v>
      </c>
      <c r="D15" s="36"/>
      <c r="E15" s="36"/>
      <c r="F15" s="36"/>
      <c r="G15" s="37">
        <v>1</v>
      </c>
      <c r="H15" s="38">
        <f t="shared" si="1"/>
        <v>1</v>
      </c>
      <c r="I15" s="39">
        <v>244</v>
      </c>
      <c r="J15" s="41" t="s">
        <v>439</v>
      </c>
    </row>
    <row r="16" spans="1:10" ht="15.75" x14ac:dyDescent="0.25">
      <c r="A16" s="33">
        <v>13</v>
      </c>
      <c r="B16" s="34" t="s">
        <v>419</v>
      </c>
      <c r="C16" s="35">
        <v>3</v>
      </c>
      <c r="D16" s="36"/>
      <c r="E16" s="36">
        <v>1</v>
      </c>
      <c r="F16" s="36"/>
      <c r="G16" s="37">
        <f t="shared" ref="G16:G33" si="2">D16*5+E16*3+F16</f>
        <v>3</v>
      </c>
      <c r="H16" s="38">
        <f t="shared" si="1"/>
        <v>1</v>
      </c>
      <c r="I16" s="39">
        <v>204.95</v>
      </c>
      <c r="J16" s="41" t="s">
        <v>439</v>
      </c>
    </row>
    <row r="17" spans="1:10" s="42" customFormat="1" ht="15.75" x14ac:dyDescent="0.25">
      <c r="A17" s="33">
        <v>14</v>
      </c>
      <c r="B17" s="34" t="s">
        <v>376</v>
      </c>
      <c r="C17" s="35">
        <v>4</v>
      </c>
      <c r="D17" s="36"/>
      <c r="E17" s="36">
        <v>1</v>
      </c>
      <c r="F17" s="36"/>
      <c r="G17" s="37">
        <f t="shared" si="2"/>
        <v>3</v>
      </c>
      <c r="H17" s="38">
        <f t="shared" si="1"/>
        <v>0.75</v>
      </c>
      <c r="I17" s="39">
        <v>247.68</v>
      </c>
      <c r="J17" s="41" t="s">
        <v>415</v>
      </c>
    </row>
    <row r="18" spans="1:10" s="42" customFormat="1" ht="15.75" x14ac:dyDescent="0.25">
      <c r="A18" s="33">
        <v>15</v>
      </c>
      <c r="B18" s="34" t="s">
        <v>345</v>
      </c>
      <c r="C18" s="35">
        <v>4</v>
      </c>
      <c r="D18" s="36"/>
      <c r="E18" s="36"/>
      <c r="F18" s="36">
        <v>2</v>
      </c>
      <c r="G18" s="37">
        <f t="shared" si="2"/>
        <v>2</v>
      </c>
      <c r="H18" s="38">
        <f t="shared" si="1"/>
        <v>0.5</v>
      </c>
      <c r="I18" s="39">
        <v>226.56</v>
      </c>
      <c r="J18" s="40" t="s">
        <v>440</v>
      </c>
    </row>
    <row r="19" spans="1:10" s="42" customFormat="1" ht="15.75" x14ac:dyDescent="0.25">
      <c r="A19" s="33">
        <v>16</v>
      </c>
      <c r="B19" s="34" t="s">
        <v>349</v>
      </c>
      <c r="C19" s="35">
        <v>4</v>
      </c>
      <c r="D19" s="36"/>
      <c r="E19" s="36"/>
      <c r="F19" s="36">
        <v>2</v>
      </c>
      <c r="G19" s="37">
        <f t="shared" si="2"/>
        <v>2</v>
      </c>
      <c r="H19" s="38">
        <f t="shared" si="1"/>
        <v>0.5</v>
      </c>
      <c r="I19" s="39">
        <v>222.49</v>
      </c>
      <c r="J19" s="40" t="s">
        <v>440</v>
      </c>
    </row>
    <row r="20" spans="1:10" s="42" customFormat="1" ht="15.75" x14ac:dyDescent="0.25">
      <c r="A20" s="33">
        <v>17</v>
      </c>
      <c r="B20" s="34" t="s">
        <v>375</v>
      </c>
      <c r="C20" s="35">
        <v>2</v>
      </c>
      <c r="D20" s="36"/>
      <c r="E20" s="36"/>
      <c r="F20" s="36">
        <v>1</v>
      </c>
      <c r="G20" s="37">
        <f t="shared" si="2"/>
        <v>1</v>
      </c>
      <c r="H20" s="38">
        <f t="shared" si="1"/>
        <v>0.5</v>
      </c>
      <c r="I20" s="39">
        <v>193.4</v>
      </c>
      <c r="J20" s="40" t="s">
        <v>440</v>
      </c>
    </row>
    <row r="21" spans="1:10" s="7" customFormat="1" ht="15.75" x14ac:dyDescent="0.25">
      <c r="A21" s="33">
        <v>18</v>
      </c>
      <c r="B21" s="34" t="s">
        <v>392</v>
      </c>
      <c r="C21" s="35">
        <v>3</v>
      </c>
      <c r="D21" s="36"/>
      <c r="E21" s="36"/>
      <c r="F21" s="36">
        <v>1</v>
      </c>
      <c r="G21" s="37">
        <f t="shared" si="2"/>
        <v>1</v>
      </c>
      <c r="H21" s="38">
        <f t="shared" si="1"/>
        <v>0.33333333333333331</v>
      </c>
      <c r="I21" s="39">
        <v>179.43</v>
      </c>
      <c r="J21" s="40" t="s">
        <v>418</v>
      </c>
    </row>
    <row r="22" spans="1:10" s="42" customFormat="1" ht="15.75" x14ac:dyDescent="0.25">
      <c r="A22" s="33">
        <v>19</v>
      </c>
      <c r="B22" s="34" t="s">
        <v>413</v>
      </c>
      <c r="C22" s="35">
        <v>6</v>
      </c>
      <c r="D22" s="36"/>
      <c r="E22" s="36"/>
      <c r="F22" s="36">
        <v>1</v>
      </c>
      <c r="G22" s="37">
        <f t="shared" si="2"/>
        <v>1</v>
      </c>
      <c r="H22" s="38">
        <f t="shared" si="1"/>
        <v>0.16666666666666666</v>
      </c>
      <c r="I22" s="39">
        <v>173.22</v>
      </c>
      <c r="J22" s="41" t="s">
        <v>437</v>
      </c>
    </row>
    <row r="23" spans="1:10" s="7" customFormat="1" ht="15.75" x14ac:dyDescent="0.25">
      <c r="A23" s="33">
        <v>20</v>
      </c>
      <c r="B23" s="34" t="s">
        <v>333</v>
      </c>
      <c r="C23" s="35">
        <v>2</v>
      </c>
      <c r="D23" s="36"/>
      <c r="E23" s="36"/>
      <c r="F23" s="36"/>
      <c r="G23" s="37">
        <f t="shared" si="2"/>
        <v>0</v>
      </c>
      <c r="H23" s="38">
        <f t="shared" si="1"/>
        <v>0</v>
      </c>
      <c r="I23" s="39">
        <v>150</v>
      </c>
      <c r="J23" s="40" t="s">
        <v>420</v>
      </c>
    </row>
    <row r="24" spans="1:10" s="7" customFormat="1" ht="15.75" x14ac:dyDescent="0.25">
      <c r="A24" s="33">
        <v>21</v>
      </c>
      <c r="B24" s="34" t="s">
        <v>335</v>
      </c>
      <c r="C24" s="35">
        <v>3</v>
      </c>
      <c r="D24" s="36"/>
      <c r="E24" s="36"/>
      <c r="F24" s="36"/>
      <c r="G24" s="37">
        <f t="shared" si="2"/>
        <v>0</v>
      </c>
      <c r="H24" s="38">
        <f t="shared" si="1"/>
        <v>0</v>
      </c>
      <c r="I24" s="39">
        <v>131.11000000000001</v>
      </c>
      <c r="J24" s="40" t="s">
        <v>421</v>
      </c>
    </row>
    <row r="25" spans="1:10" ht="15.75" x14ac:dyDescent="0.25">
      <c r="A25" s="33">
        <v>22</v>
      </c>
      <c r="B25" s="34" t="s">
        <v>425</v>
      </c>
      <c r="C25" s="35">
        <v>3</v>
      </c>
      <c r="D25" s="36"/>
      <c r="E25" s="36"/>
      <c r="F25" s="36"/>
      <c r="G25" s="37">
        <f t="shared" si="2"/>
        <v>0</v>
      </c>
      <c r="H25" s="38">
        <f t="shared" si="1"/>
        <v>0</v>
      </c>
      <c r="I25" s="39">
        <v>95.3</v>
      </c>
      <c r="J25" s="41" t="s">
        <v>422</v>
      </c>
    </row>
    <row r="26" spans="1:10" s="42" customFormat="1" ht="15.75" x14ac:dyDescent="0.25">
      <c r="A26" s="33">
        <v>23</v>
      </c>
      <c r="B26" s="34" t="s">
        <v>357</v>
      </c>
      <c r="C26" s="35">
        <v>1</v>
      </c>
      <c r="D26" s="36"/>
      <c r="E26" s="36"/>
      <c r="F26" s="36"/>
      <c r="G26" s="37">
        <f t="shared" si="2"/>
        <v>0</v>
      </c>
      <c r="H26" s="38">
        <f t="shared" si="1"/>
        <v>0</v>
      </c>
      <c r="I26" s="39">
        <v>76.86</v>
      </c>
      <c r="J26" s="40" t="s">
        <v>424</v>
      </c>
    </row>
    <row r="27" spans="1:10" ht="15.75" x14ac:dyDescent="0.25">
      <c r="A27" s="33">
        <v>24</v>
      </c>
      <c r="B27" s="34" t="s">
        <v>426</v>
      </c>
      <c r="C27" s="47">
        <v>0</v>
      </c>
      <c r="D27" s="36"/>
      <c r="E27" s="36"/>
      <c r="F27" s="36"/>
      <c r="G27" s="37">
        <f t="shared" si="2"/>
        <v>0</v>
      </c>
      <c r="H27" s="38">
        <v>0</v>
      </c>
      <c r="I27" s="48">
        <v>0</v>
      </c>
      <c r="J27" s="41" t="s">
        <v>438</v>
      </c>
    </row>
    <row r="28" spans="1:10" ht="15.75" x14ac:dyDescent="0.25">
      <c r="A28" s="33">
        <v>25</v>
      </c>
      <c r="B28" s="34" t="s">
        <v>423</v>
      </c>
      <c r="C28" s="35">
        <v>0</v>
      </c>
      <c r="D28" s="36"/>
      <c r="E28" s="36"/>
      <c r="F28" s="36"/>
      <c r="G28" s="37">
        <f t="shared" si="2"/>
        <v>0</v>
      </c>
      <c r="H28" s="38">
        <v>0</v>
      </c>
      <c r="I28" s="39">
        <v>0</v>
      </c>
      <c r="J28" s="41" t="s">
        <v>438</v>
      </c>
    </row>
    <row r="29" spans="1:10" s="42" customFormat="1" ht="15.75" x14ac:dyDescent="0.25">
      <c r="A29" s="33">
        <v>26</v>
      </c>
      <c r="B29" s="34" t="s">
        <v>428</v>
      </c>
      <c r="C29" s="35">
        <v>0</v>
      </c>
      <c r="D29" s="36"/>
      <c r="E29" s="36"/>
      <c r="F29" s="36"/>
      <c r="G29" s="37">
        <f t="shared" si="2"/>
        <v>0</v>
      </c>
      <c r="H29" s="38">
        <v>0</v>
      </c>
      <c r="I29" s="39">
        <v>0</v>
      </c>
      <c r="J29" s="41" t="s">
        <v>438</v>
      </c>
    </row>
    <row r="30" spans="1:10" ht="15.75" x14ac:dyDescent="0.25">
      <c r="A30" s="33">
        <v>27</v>
      </c>
      <c r="B30" s="34" t="s">
        <v>429</v>
      </c>
      <c r="C30" s="35">
        <v>0</v>
      </c>
      <c r="D30" s="36"/>
      <c r="E30" s="36"/>
      <c r="F30" s="36"/>
      <c r="G30" s="37">
        <f t="shared" si="2"/>
        <v>0</v>
      </c>
      <c r="H30" s="38">
        <v>0</v>
      </c>
      <c r="I30" s="39">
        <v>0</v>
      </c>
      <c r="J30" s="41" t="s">
        <v>438</v>
      </c>
    </row>
    <row r="31" spans="1:10" ht="15.75" x14ac:dyDescent="0.25">
      <c r="A31" s="33">
        <v>28</v>
      </c>
      <c r="B31" s="34" t="s">
        <v>417</v>
      </c>
      <c r="C31" s="35">
        <v>0</v>
      </c>
      <c r="D31" s="36"/>
      <c r="E31" s="36"/>
      <c r="F31" s="36"/>
      <c r="G31" s="37">
        <f t="shared" si="2"/>
        <v>0</v>
      </c>
      <c r="H31" s="38">
        <v>0</v>
      </c>
      <c r="I31" s="39">
        <v>0</v>
      </c>
      <c r="J31" s="41" t="s">
        <v>438</v>
      </c>
    </row>
    <row r="32" spans="1:10" s="11" customFormat="1" x14ac:dyDescent="0.2">
      <c r="A32" s="33">
        <v>29</v>
      </c>
      <c r="B32" s="45" t="s">
        <v>427</v>
      </c>
      <c r="C32" s="35">
        <v>0</v>
      </c>
      <c r="D32" s="36"/>
      <c r="E32" s="36"/>
      <c r="F32" s="36"/>
      <c r="G32" s="37">
        <f t="shared" si="2"/>
        <v>0</v>
      </c>
      <c r="H32" s="38">
        <v>0</v>
      </c>
      <c r="I32" s="39">
        <v>0</v>
      </c>
      <c r="J32" s="41" t="s">
        <v>438</v>
      </c>
    </row>
    <row r="33" spans="1:11" s="11" customFormat="1" ht="41.25" customHeight="1" x14ac:dyDescent="0.25">
      <c r="A33" s="33">
        <v>30</v>
      </c>
      <c r="B33" s="46" t="s">
        <v>433</v>
      </c>
      <c r="C33" s="60">
        <v>0</v>
      </c>
      <c r="D33" s="36"/>
      <c r="E33" s="36"/>
      <c r="F33" s="36"/>
      <c r="G33" s="36">
        <f t="shared" si="2"/>
        <v>0</v>
      </c>
      <c r="H33" s="61">
        <v>0</v>
      </c>
      <c r="I33" s="48">
        <v>0</v>
      </c>
      <c r="J33" s="41" t="s">
        <v>438</v>
      </c>
      <c r="K33" s="49"/>
    </row>
    <row r="34" spans="1:11" s="55" customFormat="1" ht="18" x14ac:dyDescent="0.25">
      <c r="A34" s="63" t="s">
        <v>430</v>
      </c>
      <c r="B34" s="63"/>
      <c r="C34" s="50">
        <f>SUM(C4:C32)</f>
        <v>82</v>
      </c>
      <c r="D34" s="51">
        <f>SUM(D4:D30)</f>
        <v>6</v>
      </c>
      <c r="E34" s="51">
        <f>SUM(E4:E30)</f>
        <v>16</v>
      </c>
      <c r="F34" s="51">
        <f>SUM(F4:F30)</f>
        <v>20</v>
      </c>
      <c r="G34" s="52"/>
      <c r="H34" s="52"/>
      <c r="I34" s="53"/>
      <c r="J34" s="54"/>
    </row>
    <row r="35" spans="1:11" x14ac:dyDescent="0.25">
      <c r="D35" s="56"/>
      <c r="E35" s="56"/>
      <c r="F35" s="56"/>
      <c r="G35" s="56"/>
      <c r="H35" s="56"/>
    </row>
    <row r="36" spans="1:11" x14ac:dyDescent="0.25">
      <c r="B36" s="59"/>
      <c r="D36" s="56"/>
      <c r="E36" s="56"/>
      <c r="F36" s="56"/>
      <c r="G36" s="56"/>
      <c r="H36" s="56"/>
    </row>
    <row r="37" spans="1:11" x14ac:dyDescent="0.25">
      <c r="D37" s="56"/>
      <c r="E37" s="56"/>
      <c r="F37" s="56"/>
      <c r="G37" s="56"/>
      <c r="H37" s="56"/>
    </row>
    <row r="38" spans="1:11" x14ac:dyDescent="0.25">
      <c r="D38" s="56"/>
      <c r="E38" s="56"/>
      <c r="F38" s="56"/>
      <c r="G38" s="56"/>
      <c r="H38" s="56"/>
    </row>
  </sheetData>
  <sortState ref="B4:I33">
    <sortCondition descending="1" ref="H4:H33"/>
    <sortCondition descending="1" ref="I4:I33"/>
  </sortState>
  <mergeCells count="2">
    <mergeCell ref="A34:B34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Всі</vt:lpstr>
      <vt:lpstr>11 клас</vt:lpstr>
      <vt:lpstr>10 клас</vt:lpstr>
      <vt:lpstr>9 клас</vt:lpstr>
      <vt:lpstr>8 клас</vt:lpstr>
      <vt:lpstr>По районах</vt:lpstr>
      <vt:lpstr>Рейтинг районів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</cp:lastModifiedBy>
  <cp:lastPrinted>2019-02-11T14:38:23Z</cp:lastPrinted>
  <dcterms:created xsi:type="dcterms:W3CDTF">2019-02-10T15:13:38Z</dcterms:created>
  <dcterms:modified xsi:type="dcterms:W3CDTF">2019-02-13T13:52:38Z</dcterms:modified>
</cp:coreProperties>
</file>